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nno\Documents\hlaup\Vetrarhlaup\"/>
    </mc:Choice>
  </mc:AlternateContent>
  <xr:revisionPtr revIDLastSave="0" documentId="13_ncr:1_{6F07EDCC-AACF-4514-A508-FBCEBF833347}" xr6:coauthVersionLast="41" xr6:coauthVersionMax="41" xr10:uidLastSave="{00000000-0000-0000-0000-000000000000}"/>
  <bookViews>
    <workbookView xWindow="-110" yWindow="-110" windowWidth="19420" windowHeight="10420" firstSheet="1" activeTab="6" xr2:uid="{42092A9B-F8E7-4E3F-90B1-1CED7F6E5E0C}"/>
  </bookViews>
  <sheets>
    <sheet name="Heildarlisti" sheetId="1" r:id="rId1"/>
    <sheet name="Október" sheetId="2" r:id="rId2"/>
    <sheet name="Nóvember" sheetId="8" r:id="rId3"/>
    <sheet name="Janúar" sheetId="9" r:id="rId4"/>
    <sheet name="Febrúar" sheetId="10" r:id="rId5"/>
    <sheet name="Mars" sheetId="12" r:id="rId6"/>
    <sheet name="Stigakeppni" sheetId="3" r:id="rId7"/>
    <sheet name="Aldursflokkar" sheetId="7" r:id="rId8"/>
    <sheet name="Liðakeppni" sheetId="6" r:id="rId9"/>
  </sheets>
  <definedNames>
    <definedName name="Tbl_feb">Table4[]</definedName>
    <definedName name="Tbl_jan">Table3[]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4" i="7" l="1"/>
  <c r="G119" i="3"/>
  <c r="H119" i="3" s="1"/>
  <c r="G48" i="3"/>
  <c r="H48" i="3" s="1"/>
  <c r="G14" i="3"/>
  <c r="H14" i="3" s="1"/>
  <c r="G122" i="7" l="1"/>
  <c r="H122" i="7" s="1"/>
  <c r="G100" i="7"/>
  <c r="H100" i="7" s="1"/>
  <c r="G88" i="7"/>
  <c r="G89" i="7"/>
  <c r="G90" i="7"/>
  <c r="G91" i="7"/>
  <c r="G92" i="7"/>
  <c r="G93" i="7"/>
  <c r="G97" i="7"/>
  <c r="H98" i="7"/>
  <c r="H101" i="7"/>
  <c r="G102" i="7"/>
  <c r="G103" i="7"/>
  <c r="G104" i="7"/>
  <c r="G105" i="7"/>
  <c r="G106" i="7"/>
  <c r="G107" i="7"/>
  <c r="G108" i="7"/>
  <c r="G109" i="7"/>
  <c r="G99" i="7"/>
  <c r="H115" i="7"/>
  <c r="G111" i="7"/>
  <c r="G112" i="7"/>
  <c r="G113" i="7"/>
  <c r="G114" i="7"/>
  <c r="G117" i="7"/>
  <c r="G118" i="7"/>
  <c r="G119" i="7"/>
  <c r="G121" i="7"/>
  <c r="H121" i="7" s="1"/>
  <c r="H123" i="7"/>
  <c r="H124" i="7"/>
  <c r="G81" i="7"/>
  <c r="H81" i="7" s="1"/>
  <c r="G66" i="7"/>
  <c r="H66" i="7" s="1"/>
  <c r="H65" i="7"/>
  <c r="H67" i="7"/>
  <c r="H71" i="7"/>
  <c r="H78" i="7"/>
  <c r="H79" i="7"/>
  <c r="H80" i="7"/>
  <c r="G61" i="7"/>
  <c r="H61" i="7" s="1"/>
  <c r="G53" i="7"/>
  <c r="G54" i="7"/>
  <c r="G55" i="7"/>
  <c r="G56" i="7"/>
  <c r="G57" i="7"/>
  <c r="G58" i="7"/>
  <c r="G59" i="7"/>
  <c r="G62" i="7"/>
  <c r="G63" i="7"/>
  <c r="G60" i="7"/>
  <c r="G64" i="7"/>
  <c r="H64" i="7" s="1"/>
  <c r="G69" i="7"/>
  <c r="G73" i="7"/>
  <c r="G70" i="7"/>
  <c r="G77" i="7"/>
  <c r="G37" i="7"/>
  <c r="H37" i="7" s="1"/>
  <c r="H36" i="7"/>
  <c r="H38" i="7"/>
  <c r="H41" i="7"/>
  <c r="H47" i="7"/>
  <c r="H49" i="7"/>
  <c r="H50" i="7"/>
  <c r="G48" i="7"/>
  <c r="H48" i="7" s="1"/>
  <c r="G28" i="7"/>
  <c r="G29" i="7"/>
  <c r="G30" i="7"/>
  <c r="G33" i="7"/>
  <c r="G34" i="7"/>
  <c r="G35" i="7"/>
  <c r="G39" i="7"/>
  <c r="G40" i="7"/>
  <c r="G18" i="7"/>
  <c r="H18" i="7" s="1"/>
  <c r="G13" i="7"/>
  <c r="H13" i="7" s="1"/>
  <c r="G24" i="7"/>
  <c r="H24" i="7" s="1"/>
  <c r="G11" i="7"/>
  <c r="H11" i="7" s="1"/>
  <c r="G2" i="7"/>
  <c r="G5" i="7"/>
  <c r="G7" i="7"/>
  <c r="G6" i="7"/>
  <c r="G10" i="7"/>
  <c r="G14" i="7"/>
  <c r="G17" i="7"/>
  <c r="G12" i="3"/>
  <c r="H12" i="3" s="1"/>
  <c r="G45" i="3"/>
  <c r="H45" i="3" s="1"/>
  <c r="G46" i="3"/>
  <c r="H46" i="3" s="1"/>
  <c r="G21" i="3"/>
  <c r="H21" i="3" s="1"/>
  <c r="G118" i="3"/>
  <c r="H118" i="3" s="1"/>
  <c r="G117" i="3"/>
  <c r="H117" i="3" s="1"/>
  <c r="G116" i="3"/>
  <c r="H116" i="3" s="1"/>
  <c r="G115" i="3"/>
  <c r="H115" i="3" s="1"/>
  <c r="G59" i="3"/>
  <c r="H59" i="3" s="1"/>
  <c r="H61" i="3"/>
  <c r="H75" i="3"/>
  <c r="H86" i="3"/>
  <c r="H96" i="3"/>
  <c r="H100" i="3"/>
  <c r="H101" i="3"/>
  <c r="H102" i="3"/>
  <c r="H103" i="3"/>
  <c r="H104" i="3"/>
  <c r="H105" i="3"/>
  <c r="H106" i="3"/>
  <c r="H107" i="3"/>
  <c r="H108" i="3"/>
  <c r="H109" i="3"/>
  <c r="H110" i="3"/>
  <c r="G78" i="3"/>
  <c r="H78" i="3" s="1"/>
  <c r="G51" i="3"/>
  <c r="G52" i="3"/>
  <c r="G53" i="3"/>
  <c r="G54" i="3"/>
  <c r="G55" i="3"/>
  <c r="H55" i="3" s="1"/>
  <c r="G56" i="3"/>
  <c r="G57" i="3"/>
  <c r="G58" i="3"/>
  <c r="G60" i="3"/>
  <c r="H60" i="3" s="1"/>
  <c r="G63" i="3"/>
  <c r="G64" i="3"/>
  <c r="G65" i="3"/>
  <c r="G66" i="3"/>
  <c r="G67" i="3"/>
  <c r="G68" i="3"/>
  <c r="G69" i="3"/>
  <c r="G70" i="3"/>
  <c r="G71" i="3"/>
  <c r="G72" i="3"/>
  <c r="G73" i="3"/>
  <c r="G74" i="3"/>
  <c r="G79" i="3"/>
  <c r="H79" i="3" s="1"/>
  <c r="G80" i="3"/>
  <c r="H80" i="3" s="1"/>
  <c r="G81" i="3"/>
  <c r="G82" i="3"/>
  <c r="G83" i="3"/>
  <c r="G84" i="3"/>
  <c r="G85" i="3"/>
  <c r="G88" i="3"/>
  <c r="H88" i="3" s="1"/>
  <c r="G89" i="3"/>
  <c r="H89" i="3" s="1"/>
  <c r="G90" i="3"/>
  <c r="H90" i="3" s="1"/>
  <c r="G91" i="3"/>
  <c r="H91" i="3" s="1"/>
  <c r="G92" i="3"/>
  <c r="G93" i="3"/>
  <c r="G94" i="3"/>
  <c r="G95" i="3"/>
  <c r="G99" i="3"/>
  <c r="H99" i="3" s="1"/>
  <c r="H15" i="3"/>
  <c r="H16" i="3"/>
  <c r="H17" i="3"/>
  <c r="H22" i="3"/>
  <c r="H25" i="3"/>
  <c r="H29" i="3"/>
  <c r="H35" i="3"/>
  <c r="H36" i="3"/>
  <c r="H37" i="3"/>
  <c r="H38" i="3"/>
  <c r="H39" i="3"/>
  <c r="H40" i="3"/>
  <c r="G2" i="3"/>
  <c r="H3" i="3"/>
  <c r="G4" i="3"/>
  <c r="G5" i="3"/>
  <c r="G6" i="3"/>
  <c r="G8" i="3"/>
  <c r="G9" i="3"/>
  <c r="H9" i="3" s="1"/>
  <c r="G7" i="3"/>
  <c r="H7" i="3" s="1"/>
  <c r="G11" i="3"/>
  <c r="H11" i="3" s="1"/>
  <c r="G13" i="3"/>
  <c r="G18" i="3"/>
  <c r="G19" i="3"/>
  <c r="G20" i="3"/>
  <c r="G27" i="3"/>
  <c r="H27" i="3" s="1"/>
  <c r="G28" i="3"/>
  <c r="G33" i="3"/>
  <c r="H33" i="3" s="1"/>
  <c r="G34" i="3"/>
  <c r="H34" i="3" s="1"/>
  <c r="H41" i="3"/>
  <c r="H42" i="3"/>
  <c r="H43" i="3"/>
  <c r="H44" i="3"/>
  <c r="F88" i="7"/>
  <c r="F89" i="7"/>
  <c r="F91" i="7"/>
  <c r="F95" i="7"/>
  <c r="F96" i="7"/>
  <c r="H96" i="7" s="1"/>
  <c r="F97" i="7"/>
  <c r="F93" i="7"/>
  <c r="F102" i="7"/>
  <c r="F103" i="7"/>
  <c r="F104" i="7"/>
  <c r="F105" i="7"/>
  <c r="F106" i="7"/>
  <c r="F107" i="7"/>
  <c r="F108" i="7"/>
  <c r="F116" i="7"/>
  <c r="H116" i="7" s="1"/>
  <c r="F109" i="7"/>
  <c r="F113" i="7"/>
  <c r="F114" i="7"/>
  <c r="F99" i="7"/>
  <c r="F120" i="7"/>
  <c r="F119" i="7"/>
  <c r="F53" i="7"/>
  <c r="F54" i="7"/>
  <c r="F55" i="7"/>
  <c r="F56" i="7"/>
  <c r="F63" i="7"/>
  <c r="F59" i="7"/>
  <c r="F58" i="7"/>
  <c r="F68" i="7"/>
  <c r="F69" i="7"/>
  <c r="F60" i="7"/>
  <c r="F73" i="7"/>
  <c r="F75" i="7"/>
  <c r="F70" i="7"/>
  <c r="F77" i="7"/>
  <c r="F84" i="7"/>
  <c r="H84" i="7" s="1"/>
  <c r="F72" i="7"/>
  <c r="H72" i="7" s="1"/>
  <c r="F76" i="7"/>
  <c r="H76" i="7" s="1"/>
  <c r="F85" i="7"/>
  <c r="H85" i="7" s="1"/>
  <c r="F28" i="7"/>
  <c r="F29" i="7"/>
  <c r="F30" i="7"/>
  <c r="F32" i="7"/>
  <c r="H32" i="7" s="1"/>
  <c r="F31" i="7"/>
  <c r="F34" i="7"/>
  <c r="F35" i="7"/>
  <c r="F39" i="7"/>
  <c r="F45" i="7"/>
  <c r="F44" i="7"/>
  <c r="H44" i="7" s="1"/>
  <c r="F46" i="7"/>
  <c r="F42" i="7"/>
  <c r="H42" i="7" s="1"/>
  <c r="F114" i="3"/>
  <c r="H114" i="3" s="1"/>
  <c r="F113" i="3"/>
  <c r="H113" i="3" s="1"/>
  <c r="F112" i="3"/>
  <c r="H112" i="3" s="1"/>
  <c r="F24" i="3"/>
  <c r="H24" i="3" s="1"/>
  <c r="F10" i="7"/>
  <c r="F16" i="7"/>
  <c r="H16" i="7" s="1"/>
  <c r="F47" i="3"/>
  <c r="H47" i="3" s="1"/>
  <c r="F111" i="3"/>
  <c r="H111" i="3" s="1"/>
  <c r="F28" i="3"/>
  <c r="F2" i="7"/>
  <c r="F4" i="7"/>
  <c r="F5" i="7"/>
  <c r="F9" i="7"/>
  <c r="F51" i="3"/>
  <c r="F52" i="3"/>
  <c r="F54" i="3"/>
  <c r="F53" i="3"/>
  <c r="F56" i="3"/>
  <c r="F57" i="3"/>
  <c r="F58" i="3"/>
  <c r="F62" i="3"/>
  <c r="H62" i="3" s="1"/>
  <c r="F63" i="3"/>
  <c r="F76" i="3"/>
  <c r="H76" i="3" s="1"/>
  <c r="F64" i="3"/>
  <c r="F65" i="3"/>
  <c r="F66" i="3"/>
  <c r="F67" i="3"/>
  <c r="F68" i="3"/>
  <c r="F69" i="3"/>
  <c r="F70" i="3"/>
  <c r="F71" i="3"/>
  <c r="F72" i="3"/>
  <c r="F77" i="3"/>
  <c r="H77" i="3" s="1"/>
  <c r="F81" i="3"/>
  <c r="F82" i="3"/>
  <c r="F74" i="3"/>
  <c r="F83" i="3"/>
  <c r="F84" i="3"/>
  <c r="F85" i="3"/>
  <c r="F73" i="3"/>
  <c r="F87" i="3"/>
  <c r="H87" i="3" s="1"/>
  <c r="F97" i="3"/>
  <c r="H97" i="3" s="1"/>
  <c r="F92" i="3"/>
  <c r="F93" i="3"/>
  <c r="F94" i="3"/>
  <c r="F98" i="3"/>
  <c r="H98" i="3" s="1"/>
  <c r="F95" i="3"/>
  <c r="F2" i="3"/>
  <c r="F4" i="3"/>
  <c r="F5" i="3"/>
  <c r="F8" i="3"/>
  <c r="F10" i="3"/>
  <c r="H10" i="3" s="1"/>
  <c r="F6" i="3"/>
  <c r="F13" i="3"/>
  <c r="F18" i="3"/>
  <c r="F19" i="3"/>
  <c r="F23" i="3"/>
  <c r="H23" i="3" s="1"/>
  <c r="F20" i="3"/>
  <c r="F26" i="3"/>
  <c r="H26" i="3" s="1"/>
  <c r="F30" i="3"/>
  <c r="H30" i="3" s="1"/>
  <c r="F31" i="3"/>
  <c r="H31" i="3" s="1"/>
  <c r="F32" i="3"/>
  <c r="H32" i="3" s="1"/>
  <c r="E5" i="7"/>
  <c r="E7" i="7"/>
  <c r="E6" i="7"/>
  <c r="E12" i="7"/>
  <c r="H12" i="7" s="1"/>
  <c r="E14" i="7"/>
  <c r="H14" i="7" s="1"/>
  <c r="E15" i="7"/>
  <c r="H15" i="7" s="1"/>
  <c r="E9" i="7"/>
  <c r="E19" i="7"/>
  <c r="H19" i="7" s="1"/>
  <c r="E20" i="7"/>
  <c r="H20" i="7" s="1"/>
  <c r="E21" i="7"/>
  <c r="H21" i="7" s="1"/>
  <c r="E17" i="7"/>
  <c r="E22" i="7"/>
  <c r="H22" i="7" s="1"/>
  <c r="E23" i="7"/>
  <c r="H23" i="7" s="1"/>
  <c r="E25" i="7"/>
  <c r="H25" i="7" s="1"/>
  <c r="E2" i="7"/>
  <c r="E3" i="7"/>
  <c r="H3" i="7" s="1"/>
  <c r="E8" i="7"/>
  <c r="H8" i="7" s="1"/>
  <c r="E4" i="7"/>
  <c r="E90" i="7"/>
  <c r="E89" i="7"/>
  <c r="E92" i="7"/>
  <c r="E94" i="7"/>
  <c r="H94" i="7" s="1"/>
  <c r="E91" i="7"/>
  <c r="E95" i="7"/>
  <c r="E97" i="7"/>
  <c r="E93" i="7"/>
  <c r="E110" i="7"/>
  <c r="H110" i="7" s="1"/>
  <c r="E111" i="7"/>
  <c r="E102" i="7"/>
  <c r="E103" i="7"/>
  <c r="E104" i="7"/>
  <c r="E105" i="7"/>
  <c r="E106" i="7"/>
  <c r="E107" i="7"/>
  <c r="E108" i="7"/>
  <c r="E112" i="7"/>
  <c r="E113" i="7"/>
  <c r="E114" i="7"/>
  <c r="H114" i="7" s="1"/>
  <c r="E117" i="7"/>
  <c r="H117" i="7" s="1"/>
  <c r="E118" i="7"/>
  <c r="E120" i="7"/>
  <c r="E119" i="7"/>
  <c r="E88" i="7"/>
  <c r="E54" i="7"/>
  <c r="E55" i="7"/>
  <c r="H55" i="7" s="1"/>
  <c r="E57" i="7"/>
  <c r="E56" i="7"/>
  <c r="E62" i="7"/>
  <c r="E59" i="7"/>
  <c r="E58" i="7"/>
  <c r="E68" i="7"/>
  <c r="E69" i="7"/>
  <c r="E60" i="7"/>
  <c r="E73" i="7"/>
  <c r="E75" i="7"/>
  <c r="H75" i="7" s="1"/>
  <c r="E70" i="7"/>
  <c r="E82" i="7"/>
  <c r="H82" i="7" s="1"/>
  <c r="E83" i="7"/>
  <c r="H83" i="7" s="1"/>
  <c r="E77" i="7"/>
  <c r="E53" i="7"/>
  <c r="E29" i="7"/>
  <c r="E30" i="7"/>
  <c r="E33" i="7"/>
  <c r="E31" i="7"/>
  <c r="E34" i="7"/>
  <c r="E35" i="7"/>
  <c r="E39" i="7"/>
  <c r="E40" i="7"/>
  <c r="E43" i="7"/>
  <c r="H43" i="7" s="1"/>
  <c r="E45" i="7"/>
  <c r="E46" i="7"/>
  <c r="E28" i="7"/>
  <c r="K3" i="6"/>
  <c r="K2" i="6"/>
  <c r="K4" i="6"/>
  <c r="K6" i="6"/>
  <c r="K5" i="6"/>
  <c r="K11" i="6"/>
  <c r="K9" i="6"/>
  <c r="K7" i="6"/>
  <c r="K10" i="6"/>
  <c r="K13" i="6"/>
  <c r="K12" i="6"/>
  <c r="K8" i="6"/>
  <c r="K14" i="6"/>
  <c r="K17" i="6"/>
  <c r="K16" i="6"/>
  <c r="K15" i="6"/>
  <c r="H45" i="7" l="1"/>
  <c r="H60" i="7"/>
  <c r="H54" i="7"/>
  <c r="H68" i="7"/>
  <c r="H95" i="7"/>
  <c r="H9" i="7"/>
  <c r="H63" i="7"/>
  <c r="H120" i="7"/>
  <c r="H31" i="7"/>
  <c r="H4" i="7"/>
  <c r="H53" i="7"/>
  <c r="H108" i="7"/>
  <c r="H62" i="7"/>
  <c r="H46" i="7"/>
  <c r="H6" i="7"/>
  <c r="H40" i="7"/>
  <c r="H112" i="7"/>
  <c r="H92" i="7"/>
  <c r="H105" i="7"/>
  <c r="H39" i="7"/>
  <c r="H107" i="7"/>
  <c r="H7" i="7"/>
  <c r="H111" i="7"/>
  <c r="H91" i="7"/>
  <c r="H73" i="7"/>
  <c r="H57" i="7"/>
  <c r="H90" i="7"/>
  <c r="H2" i="7"/>
  <c r="H69" i="7"/>
  <c r="H33" i="7"/>
  <c r="H118" i="7"/>
  <c r="H17" i="7"/>
  <c r="H51" i="3"/>
  <c r="H52" i="3"/>
  <c r="H93" i="3"/>
  <c r="H69" i="3"/>
  <c r="H56" i="7"/>
  <c r="H119" i="7"/>
  <c r="H99" i="7"/>
  <c r="H102" i="7"/>
  <c r="H18" i="3"/>
  <c r="H4" i="3"/>
  <c r="H95" i="3"/>
  <c r="H74" i="3"/>
  <c r="H66" i="3"/>
  <c r="H10" i="7"/>
  <c r="H28" i="7"/>
  <c r="H113" i="7"/>
  <c r="H106" i="7"/>
  <c r="H93" i="7"/>
  <c r="H13" i="3"/>
  <c r="H85" i="3"/>
  <c r="H73" i="3"/>
  <c r="H65" i="3"/>
  <c r="H54" i="3"/>
  <c r="H77" i="7"/>
  <c r="H59" i="7"/>
  <c r="H2" i="3"/>
  <c r="H94" i="3"/>
  <c r="H84" i="3"/>
  <c r="H72" i="3"/>
  <c r="H64" i="3"/>
  <c r="H53" i="3"/>
  <c r="H70" i="7"/>
  <c r="H58" i="7"/>
  <c r="H104" i="7"/>
  <c r="H83" i="3"/>
  <c r="H71" i="3"/>
  <c r="H63" i="3"/>
  <c r="H5" i="7"/>
  <c r="H35" i="7"/>
  <c r="H103" i="7"/>
  <c r="H28" i="3"/>
  <c r="H92" i="3"/>
  <c r="H82" i="3"/>
  <c r="H70" i="3"/>
  <c r="H34" i="7"/>
  <c r="H89" i="7"/>
  <c r="H8" i="3"/>
  <c r="H81" i="3"/>
  <c r="H58" i="3"/>
  <c r="H109" i="7"/>
  <c r="H88" i="7"/>
  <c r="H20" i="3"/>
  <c r="H6" i="3"/>
  <c r="H68" i="3"/>
  <c r="H57" i="3"/>
  <c r="H30" i="7"/>
  <c r="H19" i="3"/>
  <c r="H5" i="3"/>
  <c r="H67" i="3"/>
  <c r="H56" i="3"/>
  <c r="H29" i="7"/>
  <c r="H97" i="7"/>
</calcChain>
</file>

<file path=xl/sharedStrings.xml><?xml version="1.0" encoding="utf-8"?>
<sst xmlns="http://schemas.openxmlformats.org/spreadsheetml/2006/main" count="2787" uniqueCount="300">
  <si>
    <t xml:space="preserve">Nafn </t>
  </si>
  <si>
    <t>Kennitala</t>
  </si>
  <si>
    <t>Kyn</t>
  </si>
  <si>
    <t>Aldursflokkur</t>
  </si>
  <si>
    <t>Lið</t>
  </si>
  <si>
    <t>Adrien-Marcel Albrech</t>
  </si>
  <si>
    <t>0508874809</t>
  </si>
  <si>
    <t>kk</t>
  </si>
  <si>
    <t>yngri</t>
  </si>
  <si>
    <t>Hún og þeir hinir</t>
  </si>
  <si>
    <t>Atli Steinn Sveinbjörnsson</t>
  </si>
  <si>
    <t>1909872729</t>
  </si>
  <si>
    <t>Erwin Van Der Werve</t>
  </si>
  <si>
    <t>2501742419</t>
  </si>
  <si>
    <t>eldri</t>
  </si>
  <si>
    <t>Úrvalshópurinn</t>
  </si>
  <si>
    <t>Kjartan Bragi Valgeirsson</t>
  </si>
  <si>
    <t>0410882229</t>
  </si>
  <si>
    <t>Halldór Arinbjarnarson</t>
  </si>
  <si>
    <t>1802653849</t>
  </si>
  <si>
    <t>Öldunkar</t>
  </si>
  <si>
    <t>Guðlaugur B. Aðalsteinsson</t>
  </si>
  <si>
    <t>0205652929</t>
  </si>
  <si>
    <t>Gunnar K. Jóhannsson</t>
  </si>
  <si>
    <t>0212622429</t>
  </si>
  <si>
    <t>Gunni, Gunna og liðsfélagar</t>
  </si>
  <si>
    <t>Hjalti Jónsson</t>
  </si>
  <si>
    <t>2107723839</t>
  </si>
  <si>
    <t>Andri Teitsson</t>
  </si>
  <si>
    <t>2412663709</t>
  </si>
  <si>
    <t>SKA2</t>
  </si>
  <si>
    <t>Þröstur Már Pálmason</t>
  </si>
  <si>
    <t>1411724259</t>
  </si>
  <si>
    <t>Sonja Sif Jóhannsdóttir</t>
  </si>
  <si>
    <t>0607755679</t>
  </si>
  <si>
    <t>kvk</t>
  </si>
  <si>
    <t>Örvar Sigurgeirsson</t>
  </si>
  <si>
    <t>0504715869</t>
  </si>
  <si>
    <t>Hákon Stefánsson</t>
  </si>
  <si>
    <t>0703883169</t>
  </si>
  <si>
    <t xml:space="preserve">Helgi Örn Eyþórsson </t>
  </si>
  <si>
    <t>2507713399</t>
  </si>
  <si>
    <t>Guðrún Nýbjörg Svanbjörnsdóttir</t>
  </si>
  <si>
    <t>1706713929</t>
  </si>
  <si>
    <t>Jónatan Magnússon</t>
  </si>
  <si>
    <t>0106804919</t>
  </si>
  <si>
    <t>Halldór Brynjarsson</t>
  </si>
  <si>
    <t>1008594249</t>
  </si>
  <si>
    <t>Grétar Ásgeirsson</t>
  </si>
  <si>
    <t>1002703909</t>
  </si>
  <si>
    <t>Daníel Alexandersson</t>
  </si>
  <si>
    <t>1902913679</t>
  </si>
  <si>
    <t>Sigþóra Brynja Kristjánsdóttir</t>
  </si>
  <si>
    <t>2208902369</t>
  </si>
  <si>
    <t>Últrakellur</t>
  </si>
  <si>
    <t>Hildur Andrjesdóttir</t>
  </si>
  <si>
    <t>2207834139</t>
  </si>
  <si>
    <t>Einar Árni Gíslason</t>
  </si>
  <si>
    <t>0810033190</t>
  </si>
  <si>
    <t>SKA1</t>
  </si>
  <si>
    <t>Viktor Smári Sveinsson</t>
  </si>
  <si>
    <t>0207062790</t>
  </si>
  <si>
    <t>Ævar Freyr Valbjörnsson</t>
  </si>
  <si>
    <t>1203043050</t>
  </si>
  <si>
    <t>Rakel Káradóttir</t>
  </si>
  <si>
    <t>0605795559</t>
  </si>
  <si>
    <t>Kristín Irene Valdemarsdóttir</t>
  </si>
  <si>
    <t>0902703629</t>
  </si>
  <si>
    <t>Axel Ernir Viðarsson</t>
  </si>
  <si>
    <t>2012793139</t>
  </si>
  <si>
    <t>Anton Örn Brynjarsson</t>
  </si>
  <si>
    <t>2705597199</t>
  </si>
  <si>
    <t>Ólafur Pétur Eyþórsson</t>
  </si>
  <si>
    <t>2511033130</t>
  </si>
  <si>
    <t>Sigurbjörn Gunnarsson</t>
  </si>
  <si>
    <t>3112775889</t>
  </si>
  <si>
    <t>Birnirnir</t>
  </si>
  <si>
    <t>Snorri Magnússon</t>
  </si>
  <si>
    <t>2205764199</t>
  </si>
  <si>
    <t>Arna Sól Sævarsdóttir</t>
  </si>
  <si>
    <t>2902003930</t>
  </si>
  <si>
    <t>Sara Dögg Pétursdóttir</t>
  </si>
  <si>
    <t>1801765439</t>
  </si>
  <si>
    <t>Birkir Baldvinsson</t>
  </si>
  <si>
    <t>3001835579</t>
  </si>
  <si>
    <t>Erla Björnsdóttir</t>
  </si>
  <si>
    <t>2802684619</t>
  </si>
  <si>
    <t>Sigurður Bibbi Sigurðsson</t>
  </si>
  <si>
    <t>1204655979</t>
  </si>
  <si>
    <t>Rachael Lorna Johnstone</t>
  </si>
  <si>
    <t>2212772529</t>
  </si>
  <si>
    <t>Rakel Friðriksdóttir</t>
  </si>
  <si>
    <t>2207774999</t>
  </si>
  <si>
    <t>Hildigunnur Svavarsdóttir</t>
  </si>
  <si>
    <t>2111673279</t>
  </si>
  <si>
    <t>Kápurnar og forystuærin</t>
  </si>
  <si>
    <t>Inga Margrét Skúladóttir</t>
  </si>
  <si>
    <t>1605686079</t>
  </si>
  <si>
    <t>R. Tinna Tómasdóttir</t>
  </si>
  <si>
    <t>2102823009</t>
  </si>
  <si>
    <t>Slow</t>
  </si>
  <si>
    <t>Ragnheiður Baldursdóttir</t>
  </si>
  <si>
    <t>2807663219</t>
  </si>
  <si>
    <t>Rósfríð Kristín Áslaugsdóttir</t>
  </si>
  <si>
    <t>0601773689</t>
  </si>
  <si>
    <t>Ingibjörg Jónsdóttir</t>
  </si>
  <si>
    <t>1312605989</t>
  </si>
  <si>
    <t>Ragnhildur Jónsdóttir</t>
  </si>
  <si>
    <t>1703663609</t>
  </si>
  <si>
    <t>Elli og viðhöldin / sjúkralistinn</t>
  </si>
  <si>
    <t>Kristín Halldórsdóttir</t>
  </si>
  <si>
    <t>1204664109</t>
  </si>
  <si>
    <t>Sunna Guðmundsdóttir</t>
  </si>
  <si>
    <t>0508893279</t>
  </si>
  <si>
    <t>Sigrún María Bjarnadóttir</t>
  </si>
  <si>
    <t>0810753019</t>
  </si>
  <si>
    <t>Birta María Vilhjálmsdóttir</t>
  </si>
  <si>
    <t>1402053460</t>
  </si>
  <si>
    <t>Eyrún Ásgeirsdóttir</t>
  </si>
  <si>
    <t>2611913859</t>
  </si>
  <si>
    <t>Rósa Karlsdóttir</t>
  </si>
  <si>
    <t>1809745399</t>
  </si>
  <si>
    <t>Sóldaggir</t>
  </si>
  <si>
    <t>Sigríður Bjarnadóttir</t>
  </si>
  <si>
    <t>0504835849</t>
  </si>
  <si>
    <t>Elli og viðhöldin</t>
  </si>
  <si>
    <t>Þuríður Sólveig Árnadóttir</t>
  </si>
  <si>
    <t>2304643679</t>
  </si>
  <si>
    <t>Elva Ásgeirsdóttir</t>
  </si>
  <si>
    <t>2002783219</t>
  </si>
  <si>
    <t>Elsa Björg Pétursdóttir</t>
  </si>
  <si>
    <t>0405793119</t>
  </si>
  <si>
    <t>Sigurborg Bjarnadóttir</t>
  </si>
  <si>
    <t>2002806529</t>
  </si>
  <si>
    <t>Askur Freyr Andrason</t>
  </si>
  <si>
    <t>0711053180</t>
  </si>
  <si>
    <t>Ás Teitur Andrason</t>
  </si>
  <si>
    <t>0711053260</t>
  </si>
  <si>
    <t>Valdís Ösp Jónsdóttir</t>
  </si>
  <si>
    <t>3211853059</t>
  </si>
  <si>
    <t>NBH</t>
  </si>
  <si>
    <t>Sigfríð Einarsdóttir</t>
  </si>
  <si>
    <t>2811765879</t>
  </si>
  <si>
    <t>Anna Eyfjörð Eiríksdóttir</t>
  </si>
  <si>
    <t>0709804289</t>
  </si>
  <si>
    <t>Auður Úa Sveinsdóttir</t>
  </si>
  <si>
    <t>2101765519</t>
  </si>
  <si>
    <t>2Slow</t>
  </si>
  <si>
    <t>Líney Elíasdóttir</t>
  </si>
  <si>
    <t>0911713099</t>
  </si>
  <si>
    <t>Dagbjört Jóhannesdóttir</t>
  </si>
  <si>
    <t>1002874209</t>
  </si>
  <si>
    <t>Mínerva Björg Sverrisdóttir</t>
  </si>
  <si>
    <t>2110675949</t>
  </si>
  <si>
    <t>Eldingarnar</t>
  </si>
  <si>
    <t>Anna Kristín Magnúsdóttir</t>
  </si>
  <si>
    <t>2006813639</t>
  </si>
  <si>
    <t>Jóhanna Hjartardóttir</t>
  </si>
  <si>
    <t>2410723719</t>
  </si>
  <si>
    <t>Hafdís Inga Haraldsdóttir</t>
  </si>
  <si>
    <t>3108735199</t>
  </si>
  <si>
    <t>Lára Þórarinsdóttir</t>
  </si>
  <si>
    <t>1901804769</t>
  </si>
  <si>
    <t>Nanna Ýr Arnardóttir</t>
  </si>
  <si>
    <t>Unnur Ögmundsdóttir</t>
  </si>
  <si>
    <t>Heiðrún Jóhannsdóttir</t>
  </si>
  <si>
    <t>Sigríður Steinbjörnsdóttir</t>
  </si>
  <si>
    <t>Þóra Guðný Baldursdóttir</t>
  </si>
  <si>
    <t>Strumparnir</t>
  </si>
  <si>
    <t>Arnar Þór Jóhannesson</t>
  </si>
  <si>
    <t>Sigurlaug Níelsdóttir</t>
  </si>
  <si>
    <t>Þórey Sjöfn Sigurðardóttir</t>
  </si>
  <si>
    <t>Röð</t>
  </si>
  <si>
    <t>Arnar Ólafsson</t>
  </si>
  <si>
    <t>1601002810</t>
  </si>
  <si>
    <t>Rannveig Oddsdóttir</t>
  </si>
  <si>
    <t>1512735219</t>
  </si>
  <si>
    <t>Finnur Dagsson</t>
  </si>
  <si>
    <t>2005675019</t>
  </si>
  <si>
    <t>Einar Ingimundarson</t>
  </si>
  <si>
    <t>0910744279</t>
  </si>
  <si>
    <t>Stefán Helgi Garðarsson</t>
  </si>
  <si>
    <t>1805764529</t>
  </si>
  <si>
    <t>2801723839</t>
  </si>
  <si>
    <t>1604794699</t>
  </si>
  <si>
    <t>2412794139</t>
  </si>
  <si>
    <t>Dan Brynjarsson</t>
  </si>
  <si>
    <t>1701605849</t>
  </si>
  <si>
    <t>3003814809</t>
  </si>
  <si>
    <t>Elín Sif Sigurjónsdóttir</t>
  </si>
  <si>
    <t>0211722949</t>
  </si>
  <si>
    <t>Elli og Viðhöldin</t>
  </si>
  <si>
    <t>Þóra Ýr Sveinsdóttir</t>
  </si>
  <si>
    <t>1903783229</t>
  </si>
  <si>
    <t>1805824799</t>
  </si>
  <si>
    <t>Björk Guðmundsdóttir</t>
  </si>
  <si>
    <t>2604615249</t>
  </si>
  <si>
    <t>Rakel Ósk Jensdóttir</t>
  </si>
  <si>
    <t>1001872219</t>
  </si>
  <si>
    <t>0909753749</t>
  </si>
  <si>
    <t>Anna Sigríður Davíðsdóttir</t>
  </si>
  <si>
    <t>0205714979</t>
  </si>
  <si>
    <t>Brynja Hr. Ólafsdóttir</t>
  </si>
  <si>
    <t>0703794149</t>
  </si>
  <si>
    <t>Heildarsæti</t>
  </si>
  <si>
    <t>Stig</t>
  </si>
  <si>
    <t>aldursflokkastig</t>
  </si>
  <si>
    <t>Hlynur Aðalsteinsson</t>
  </si>
  <si>
    <t>1504992089</t>
  </si>
  <si>
    <t>Bryndís María Davíðsdóttir</t>
  </si>
  <si>
    <t>Hrefna Bjarnadóttir</t>
  </si>
  <si>
    <t>2503794049</t>
  </si>
  <si>
    <t>Birgir Björnsson</t>
  </si>
  <si>
    <t>Brynhildur Bjarnadóttir</t>
  </si>
  <si>
    <t xml:space="preserve">Sveitaþrek </t>
  </si>
  <si>
    <t>Gunnar Árnason</t>
  </si>
  <si>
    <t>Árný Helga Birkisdóttir</t>
  </si>
  <si>
    <t>Team Trölli</t>
  </si>
  <si>
    <t>Sigríður Drífa Þórólfsdóttir</t>
  </si>
  <si>
    <t>Vilborg H. Ívarsdóttir</t>
  </si>
  <si>
    <t>Halldór Halldórsson</t>
  </si>
  <si>
    <t>Rúnar Már Þráinsson</t>
  </si>
  <si>
    <t>0603883189</t>
  </si>
  <si>
    <t>Kristín Hólm Reynisdóttir</t>
  </si>
  <si>
    <t>Ragna Baldvinsdóttir</t>
  </si>
  <si>
    <t>0904684139</t>
  </si>
  <si>
    <t>Björk Nóadóttir</t>
  </si>
  <si>
    <t>Team Rakel</t>
  </si>
  <si>
    <t>Rakel Hinriksdóttir</t>
  </si>
  <si>
    <t>0702745079</t>
  </si>
  <si>
    <t>Sveitaþrek</t>
  </si>
  <si>
    <t>2311853059</t>
  </si>
  <si>
    <t>1104062740</t>
  </si>
  <si>
    <t>2710815029</t>
  </si>
  <si>
    <t>Þorbergur Ingi Jónsson</t>
  </si>
  <si>
    <t>Anna Berglind Pálmadóttir</t>
  </si>
  <si>
    <t>últrakellur</t>
  </si>
  <si>
    <t>Hún, þeir og hinir</t>
  </si>
  <si>
    <t>Helgi Örn Eyþórsson</t>
  </si>
  <si>
    <t>Gunni, Gunna og gengið</t>
  </si>
  <si>
    <t>Fannar Freyr Magnússon</t>
  </si>
  <si>
    <t>úrvals</t>
  </si>
  <si>
    <t>Kristín Irene Valdimarsdóttir</t>
  </si>
  <si>
    <t>Team Tobbi</t>
  </si>
  <si>
    <t>Benedikt Sigurðsson</t>
  </si>
  <si>
    <t>Starri Heiðmarsson</t>
  </si>
  <si>
    <t>strumparnir</t>
  </si>
  <si>
    <t>Fanney Rún Stefánsdóttir</t>
  </si>
  <si>
    <t>elli og viðhöldin</t>
  </si>
  <si>
    <t>slow</t>
  </si>
  <si>
    <t>birnirnir</t>
  </si>
  <si>
    <t>2slow</t>
  </si>
  <si>
    <t>Kápurnar</t>
  </si>
  <si>
    <t>okt</t>
  </si>
  <si>
    <t>nóv</t>
  </si>
  <si>
    <t>jan</t>
  </si>
  <si>
    <t>feb</t>
  </si>
  <si>
    <t>Karlar</t>
  </si>
  <si>
    <t>kennitala</t>
  </si>
  <si>
    <t>Okt</t>
  </si>
  <si>
    <t>Nóv</t>
  </si>
  <si>
    <t>Jan</t>
  </si>
  <si>
    <t>Feb</t>
  </si>
  <si>
    <t>Samtals</t>
  </si>
  <si>
    <t xml:space="preserve"> </t>
  </si>
  <si>
    <t>Konur</t>
  </si>
  <si>
    <t>Karlar 39 ára og yngri</t>
  </si>
  <si>
    <t>Karlar 40 ára og eldri</t>
  </si>
  <si>
    <t>samtals</t>
  </si>
  <si>
    <t>Konur 39 ára og yngri</t>
  </si>
  <si>
    <t>Konur 40 ára og eldri</t>
  </si>
  <si>
    <t>mars</t>
  </si>
  <si>
    <t>Alls</t>
  </si>
  <si>
    <t>Alltaf fengið stig (amk 3 mættir)</t>
  </si>
  <si>
    <t>já</t>
  </si>
  <si>
    <t>Gunna, Gunni og liðsfélagar</t>
  </si>
  <si>
    <t xml:space="preserve">   </t>
  </si>
  <si>
    <t xml:space="preserve">  </t>
  </si>
  <si>
    <t>1301744939</t>
  </si>
  <si>
    <t>Mar</t>
  </si>
  <si>
    <t>eldingarnar</t>
  </si>
  <si>
    <t>2 slow</t>
  </si>
  <si>
    <t>Lilja Árnadóttir</t>
  </si>
  <si>
    <t>Eva Birgisdóttir</t>
  </si>
  <si>
    <t>Sigríður Einarsdóttir</t>
  </si>
  <si>
    <t>0410825939</t>
  </si>
  <si>
    <t>Helgi Rúnar Pálsson</t>
  </si>
  <si>
    <t>Ellert Örn Erlingsson</t>
  </si>
  <si>
    <t>Egill Orri Arnarsson</t>
  </si>
  <si>
    <t>Gabríel Dan Bjarkason</t>
  </si>
  <si>
    <t>2904795099</t>
  </si>
  <si>
    <t>0312882319</t>
  </si>
  <si>
    <t>0609695319</t>
  </si>
  <si>
    <t>1210893519</t>
  </si>
  <si>
    <t>1402664269</t>
  </si>
  <si>
    <t>2907012950</t>
  </si>
  <si>
    <t>2103082960</t>
  </si>
  <si>
    <t>Petrea Ósk Sigurðardóttir</t>
  </si>
  <si>
    <t>1407715549</t>
  </si>
  <si>
    <t>1806655449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</si>
</sst>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rgb="FF2121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3E3E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AAAAAA"/>
      </left>
      <right style="medium">
        <color rgb="FF000000"/>
      </right>
      <top style="medium">
        <color rgb="FFAAAAAA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/>
    <xf numFmtId="49" fontId="1" fillId="2" borderId="0" xfId="0" applyNumberFormat="1" applyFont="1" applyFill="1"/>
    <xf numFmtId="0" fontId="0" fillId="2" borderId="0" xfId="0" applyFill="1"/>
    <xf numFmtId="49" fontId="0" fillId="2" borderId="0" xfId="0" applyNumberFormat="1" applyFill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0" fillId="0" borderId="6" xfId="0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right"/>
    </xf>
    <xf numFmtId="0" fontId="3" fillId="5" borderId="7" xfId="0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0" fontId="1" fillId="6" borderId="0" xfId="0" applyFont="1" applyFill="1"/>
    <xf numFmtId="0" fontId="0" fillId="0" borderId="0" xfId="0" applyFont="1"/>
  </cellXfs>
  <cellStyles count="1">
    <cellStyle name="Venjulegt" xfId="0" builtinId="0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9B0500-482A-44D0-BF62-93BE7CB94BB8}" name="Table3" displayName="Table3" ref="A1:H61" totalsRowShown="0" headerRowDxfId="32">
  <autoFilter ref="A1:H61" xr:uid="{8CD3C2A9-87DD-41D3-8C8C-B792AFB92D65}"/>
  <sortState xmlns:xlrd2="http://schemas.microsoft.com/office/spreadsheetml/2017/richdata2" ref="A2:H61">
    <sortCondition ref="B1:B61"/>
  </sortState>
  <tableColumns count="8">
    <tableColumn id="1" xr3:uid="{03926665-27EE-4CEF-ADB7-7CF2C7952C8E}" name="Nafn "/>
    <tableColumn id="8" xr3:uid="{299AA3E4-365D-404F-AD04-240043601840}" name="Heildarsæti"/>
    <tableColumn id="2" xr3:uid="{29119AA5-3BBB-455D-97F2-418AD343F135}" name="Kennitala" dataDxfId="31"/>
    <tableColumn id="3" xr3:uid="{FAC42355-B15D-4676-9665-FCF3FC859CA2}" name="Kyn"/>
    <tableColumn id="4" xr3:uid="{9A73AF65-5664-4BCC-9169-AD6942501928}" name="Aldursflokkur"/>
    <tableColumn id="5" xr3:uid="{E12B21A8-3446-44F5-9C4C-BC324AC634C3}" name="Lið"/>
    <tableColumn id="6" xr3:uid="{37B8745D-E7AB-425D-A7E8-3FF166554E06}" name="Stig"/>
    <tableColumn id="7" xr3:uid="{4D77ED63-FC4C-4856-9BE4-329B38801EDB}" name="aldursflokkasti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082D20-2B8F-4109-B671-EB6669C5795C}" name="Table4" displayName="Table4" ref="A1:H57" totalsRowShown="0">
  <autoFilter ref="A1:H57" xr:uid="{8965B850-99C3-4224-8FBE-039D2FC2D356}"/>
  <sortState xmlns:xlrd2="http://schemas.microsoft.com/office/spreadsheetml/2017/richdata2" ref="A2:H57">
    <sortCondition ref="B1:B57"/>
  </sortState>
  <tableColumns count="8">
    <tableColumn id="1" xr3:uid="{C02E4ACE-578E-47D0-8150-E5A81E007D6D}" name="Nafn "/>
    <tableColumn id="8" xr3:uid="{976F8D96-4BFA-434E-B035-493D1D222D15}" name="Heildarsæti"/>
    <tableColumn id="2" xr3:uid="{E2E1250E-BB1F-40AD-996A-728B52E83E3E}" name="Kennitala" dataDxfId="30"/>
    <tableColumn id="3" xr3:uid="{145E6F06-403D-4CAE-AC36-216DFFFC6541}" name="Kyn"/>
    <tableColumn id="4" xr3:uid="{711F2EA8-8153-400F-9178-571F23072DF8}" name="Aldursflokkur"/>
    <tableColumn id="5" xr3:uid="{66A3A2A9-62F2-4B76-B8F4-74387B08FF23}" name="Lið"/>
    <tableColumn id="6" xr3:uid="{6DA69295-A859-45E7-9AE3-24252D7D3EDB}" name="Stig"/>
    <tableColumn id="7" xr3:uid="{B95F570E-E247-4DC4-9827-B04C6A95BA6C}" name="aldursflokkastig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EF2B5AF-0484-4FDA-B83B-7738A2356F1F}" name="Table10" displayName="Table10" ref="A1:H69" totalsRowShown="0" headerRowDxfId="29" headerRowBorderDxfId="28" tableBorderDxfId="27">
  <autoFilter ref="A1:H69" xr:uid="{4B3146E9-63B5-4135-A212-F2E8D00E89D4}"/>
  <tableColumns count="8">
    <tableColumn id="1" xr3:uid="{4EDB0D0F-38AC-49EE-AD31-21AD978F92B4}" name="Nafn "/>
    <tableColumn id="2" xr3:uid="{0669582A-02A3-45F3-A49B-38A9F11F175E}" name="Heildarsæti"/>
    <tableColumn id="3" xr3:uid="{93E23225-CC8E-4560-98EF-73094AEFF085}" name="Kennitala" dataDxfId="26"/>
    <tableColumn id="4" xr3:uid="{B2882C8B-B7BC-4C35-8701-DF6BC9E313CF}" name="Kyn"/>
    <tableColumn id="5" xr3:uid="{893B7ECB-696A-46D7-8439-CF0929B4046C}" name="Aldursflokkur"/>
    <tableColumn id="6" xr3:uid="{325AA084-BAE3-43A9-9DF4-68CF4B1F8401}" name="Lið"/>
    <tableColumn id="7" xr3:uid="{37187103-D888-4873-9204-B3B73DBA7689}" name="Stig"/>
    <tableColumn id="8" xr3:uid="{DBD1BAD1-0FA1-4F1C-AD83-1D9241EE35CD}" name="aldursflokkasti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D4A35F-381A-4DFF-BA8D-5EE0A917B3B7}" name="Table1" displayName="Table1" ref="A1:H48" totalsRowShown="0" headerRowDxfId="25">
  <autoFilter ref="A1:H48" xr:uid="{AA6F8C9F-7706-4692-B01E-F3980190E2A7}"/>
  <sortState xmlns:xlrd2="http://schemas.microsoft.com/office/spreadsheetml/2017/richdata2" ref="A2:H47">
    <sortCondition descending="1" ref="H1:H47"/>
  </sortState>
  <tableColumns count="8">
    <tableColumn id="1" xr3:uid="{0D492C6B-C494-46C9-BCFB-AEDC1812714C}" name="Karlar"/>
    <tableColumn id="2" xr3:uid="{B737712E-8C55-4F2F-9E3D-17FF9C81671D}" name="kennitala" dataDxfId="24"/>
    <tableColumn id="3" xr3:uid="{8D63436C-7399-422E-81E5-DD12CD955D01}" name="Okt"/>
    <tableColumn id="4" xr3:uid="{C35F7559-AAB3-40B6-9281-5C9BBACA4EFE}" name="Nóv"/>
    <tableColumn id="5" xr3:uid="{B15A6B77-E144-413C-8301-4D55BDC2D7A6}" name="Jan"/>
    <tableColumn id="13" xr3:uid="{965D6DFE-68FF-4A98-8347-1278FB6B09D6}" name="Feb" dataDxfId="23">
      <calculatedColumnFormula>VLOOKUP(Table1[[#This Row],[Karlar]],Table4[],7,FALSE)</calculatedColumnFormula>
    </tableColumn>
    <tableColumn id="7" xr3:uid="{54264CF4-E809-4D79-9A9F-D8A6E254E58B}" name="Mar" dataDxfId="22">
      <calculatedColumnFormula>VLOOKUP(Table1[[#This Row],[Karlar]],Table10[],7,FALSE)</calculatedColumnFormula>
    </tableColumn>
    <tableColumn id="6" xr3:uid="{D69DCD2C-CAAB-4BA5-8A4F-AC4B478CDFCE}" name="Samtals" dataDxfId="21">
      <calculatedColumnFormula>SUM(Table1[[#This Row],[Okt]:[Mar]])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C6B9C8-8D36-40B9-9FB7-3F2D1D22E754}" name="Table2" displayName="Table2" ref="A50:H119" totalsRowShown="0" headerRowDxfId="20">
  <autoFilter ref="A50:H119" xr:uid="{B4521082-88DC-4F08-9E70-44CB81998B64}"/>
  <sortState xmlns:xlrd2="http://schemas.microsoft.com/office/spreadsheetml/2017/richdata2" ref="A51:H118">
    <sortCondition descending="1" ref="H50:H118"/>
  </sortState>
  <tableColumns count="8">
    <tableColumn id="1" xr3:uid="{62E47E46-AF45-41BF-8657-083D41669028}" name="Konur"/>
    <tableColumn id="2" xr3:uid="{824BB959-EF0B-4494-95A1-964795CC3C52}" name="Kennitala"/>
    <tableColumn id="3" xr3:uid="{175A84C5-2BE3-42FA-ACD7-40F639BF0B59}" name="Okt"/>
    <tableColumn id="4" xr3:uid="{746BF816-FF19-4936-8600-8E0D796B5E4D}" name="Nóv"/>
    <tableColumn id="5" xr3:uid="{167A55CB-8430-4588-AB73-9CE03CB76775}" name="Jan"/>
    <tableColumn id="7" xr3:uid="{A8FE9724-6899-49FD-B421-574D6D40C87F}" name="Feb" dataDxfId="19">
      <calculatedColumnFormula>VLOOKUP(Table2[[#This Row],[Konur]],Table4[],7,FALSE)</calculatedColumnFormula>
    </tableColumn>
    <tableColumn id="8" xr3:uid="{37244C1A-4BC7-4AC4-891E-09AA58E899FD}" name="Mar" dataDxfId="18">
      <calculatedColumnFormula>VLOOKUP(Table2[[#This Row],[Konur]],Table10[],7,FALSE)</calculatedColumnFormula>
    </tableColumn>
    <tableColumn id="6" xr3:uid="{5A80C2CD-47BF-4576-B18E-518BF9D7D3BD}" name="Samtals" dataDxfId="17">
      <calculatedColumnFormula>SUM(Table2[[#This Row],[Okt]:[Mar]])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CFB386-0B34-4D9D-9300-075964D6CC57}" name="Table5" displayName="Table5" ref="A1:H25" totalsRowShown="0" headerRowDxfId="16">
  <autoFilter ref="A1:H25" xr:uid="{32CA1402-DFB8-49CA-B69B-41058306E20B}"/>
  <sortState xmlns:xlrd2="http://schemas.microsoft.com/office/spreadsheetml/2017/richdata2" ref="A2:H25">
    <sortCondition descending="1" ref="H1:H25"/>
  </sortState>
  <tableColumns count="8">
    <tableColumn id="1" xr3:uid="{1A0569B3-3D06-4E5C-8EC7-C6697692DD5B}" name="Karlar 39 ára og yngri"/>
    <tableColumn id="2" xr3:uid="{0A7721EB-5FB6-4EA0-BC0B-AEDA1DABD382}" name="Kennitala" dataDxfId="15"/>
    <tableColumn id="3" xr3:uid="{6B35E2B5-DA2F-4515-8719-1146CA2E770C}" name="Okt"/>
    <tableColumn id="4" xr3:uid="{3EC4E2DA-F890-4423-9012-DC9B0EEA4FD2}" name="Nóv"/>
    <tableColumn id="5" xr3:uid="{2EF74088-A07E-4F79-BD21-8783F0C2E108}" name="Jan">
      <calculatedColumnFormula>VLOOKUP(A2,Tbl_jan,8,FALSE)</calculatedColumnFormula>
    </tableColumn>
    <tableColumn id="7" xr3:uid="{08436370-9B50-4E8C-81D4-AE643B325F96}" name="Feb" dataDxfId="14">
      <calculatedColumnFormula>VLOOKUP(Table5[[#This Row],[Karlar 39 ára og yngri]],Table4[],8,FALSE)</calculatedColumnFormula>
    </tableColumn>
    <tableColumn id="8" xr3:uid="{898A0BD6-E926-4437-8CA4-0534407690BF}" name="Mar" dataDxfId="13">
      <calculatedColumnFormula>VLOOKUP(Table5[[#This Row],[Karlar 39 ára og yngri]],Table10[],8,FALSE)</calculatedColumnFormula>
    </tableColumn>
    <tableColumn id="6" xr3:uid="{D45718F0-FB09-4346-93D1-E8CB38B720F6}" name="Samtals" dataDxfId="12">
      <calculatedColumnFormula>SUM(Table5[[#This Row],[Okt]:[Mar]])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607D248-5BFB-4266-B1DE-ADA270EEBDB7}" name="Table6" displayName="Table6" ref="A27:H50" totalsRowShown="0">
  <autoFilter ref="A27:H50" xr:uid="{092F0BC6-B14E-4F33-B1F0-2901EDE45CB6}"/>
  <sortState xmlns:xlrd2="http://schemas.microsoft.com/office/spreadsheetml/2017/richdata2" ref="A28:H50">
    <sortCondition descending="1" ref="H27:H50"/>
  </sortState>
  <tableColumns count="8">
    <tableColumn id="1" xr3:uid="{D19975A7-A41D-47D7-971F-F0C3A5004F41}" name="Karlar 40 ára og eldri"/>
    <tableColumn id="2" xr3:uid="{BE864501-7EC3-429E-AD0A-35E963B25205}" name="Kennitala" dataDxfId="11"/>
    <tableColumn id="3" xr3:uid="{9585C3E0-FEBA-49E8-8A9F-77A3E30E2CCD}" name="Okt"/>
    <tableColumn id="4" xr3:uid="{3992E5FC-13A2-4FC6-8F1D-3FC123A5CA0F}" name="Nóv"/>
    <tableColumn id="5" xr3:uid="{7A0594C6-82C2-4C6F-BF2A-65F443E6D07E}" name="Jan">
      <calculatedColumnFormula>VLOOKUP(A28,Tbl_jan,8,FALSE)</calculatedColumnFormula>
    </tableColumn>
    <tableColumn id="7" xr3:uid="{1FA49FCD-F40E-4317-B31A-0BA5FC27FB1A}" name="Feb" dataDxfId="10">
      <calculatedColumnFormula>VLOOKUP(Table6[[#This Row],[Karlar 40 ára og eldri]],Table4[],8,FALSE)</calculatedColumnFormula>
    </tableColumn>
    <tableColumn id="8" xr3:uid="{DC2E8D80-8B08-4589-9F23-85B472A27091}" name="Mar" dataDxfId="9">
      <calculatedColumnFormula>VLOOKUP(Table6[[#This Row],[Karlar 40 ára og eldri]],Table10[],8,FALSE)</calculatedColumnFormula>
    </tableColumn>
    <tableColumn id="6" xr3:uid="{924E5058-CBC4-4DFE-AE9B-DEE3471FF14D}" name="samtals" dataDxfId="8">
      <calculatedColumnFormula>SUM(Table6[[#This Row],[Okt]:[Mar]])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CA1F278-1981-4080-99F2-8552C4915A2F}" name="Table7" displayName="Table7" ref="A52:H85" totalsRowShown="0">
  <autoFilter ref="A52:H85" xr:uid="{B1C793C5-B05F-49CF-8FA8-7A2266B23954}"/>
  <sortState xmlns:xlrd2="http://schemas.microsoft.com/office/spreadsheetml/2017/richdata2" ref="A53:H85">
    <sortCondition descending="1" ref="H52:H85"/>
  </sortState>
  <tableColumns count="8">
    <tableColumn id="1" xr3:uid="{3978E652-93ED-48D7-A94A-2DF1D6AC1931}" name="Konur 39 ára og yngri"/>
    <tableColumn id="2" xr3:uid="{B08AEAF9-7641-4EE4-B71D-48AFB7560AFE}" name="Kennitala" dataDxfId="7"/>
    <tableColumn id="3" xr3:uid="{9A7050C1-67DE-492C-AF42-8CCD710998A6}" name="Okt"/>
    <tableColumn id="4" xr3:uid="{37DB6F06-318D-4B02-A0EF-1D5FE4CA6067}" name="Nóv"/>
    <tableColumn id="5" xr3:uid="{D959C1A5-EDAB-4ACD-871D-3FFC8E5B49DB}" name="Jan">
      <calculatedColumnFormula>VLOOKUP(A53,Tbl_jan,8,FALSE)</calculatedColumnFormula>
    </tableColumn>
    <tableColumn id="7" xr3:uid="{9EAE6927-219B-4AFB-90AF-658594A1F716}" name="Feb" dataDxfId="6">
      <calculatedColumnFormula>VLOOKUP(Table7[[#This Row],[Konur 39 ára og yngri]],Table4[],8,FALSE)</calculatedColumnFormula>
    </tableColumn>
    <tableColumn id="8" xr3:uid="{4F004F0D-7CF6-4FE9-B936-E3CCFD557626}" name="Mar" dataDxfId="5">
      <calculatedColumnFormula>VLOOKUP(Table7[[#This Row],[Konur 39 ára og yngri]],Table10[],8,FALSE)</calculatedColumnFormula>
    </tableColumn>
    <tableColumn id="6" xr3:uid="{8880AEC1-8241-43DA-88FF-694473AF4AFA}" name="samtals" dataDxfId="4">
      <calculatedColumnFormula>SUM(Table7[[#This Row],[Okt]:[Mar]])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B27AAE5-227C-4AA9-8C9F-E156D0B6C767}" name="Table8" displayName="Table8" ref="A87:H124" totalsRowShown="0">
  <autoFilter ref="A87:H124" xr:uid="{2FCB8597-4578-4B15-8ECF-0B690CBA7D85}"/>
  <sortState xmlns:xlrd2="http://schemas.microsoft.com/office/spreadsheetml/2017/richdata2" ref="A88:H124">
    <sortCondition descending="1" ref="H87:H124"/>
  </sortState>
  <tableColumns count="8">
    <tableColumn id="1" xr3:uid="{48C42A21-03EB-4192-A09E-94C1FCBA632D}" name="Konur 40 ára og eldri"/>
    <tableColumn id="2" xr3:uid="{C77944A4-1122-4DC5-80B6-83C49B698094}" name="Kennitala" dataDxfId="3"/>
    <tableColumn id="3" xr3:uid="{73C0FA9B-E6C1-4D9B-B12C-62C29C4D2BCC}" name="Okt"/>
    <tableColumn id="4" xr3:uid="{7E135455-5A40-43DF-8DDB-61F022A0CEFA}" name="Nóv"/>
    <tableColumn id="5" xr3:uid="{01A7A769-5590-4699-8A19-DB9F45DF3782}" name="Jan">
      <calculatedColumnFormula>VLOOKUP(A88,Tbl_jan,8,FALSE)</calculatedColumnFormula>
    </tableColumn>
    <tableColumn id="7" xr3:uid="{61B015DD-2C4B-4F5B-8E31-27942899F4EF}" name="Feb" dataDxfId="2">
      <calculatedColumnFormula>VLOOKUP(Table8[[#This Row],[Konur 40 ára og eldri]],Table4[],8,FALSE)</calculatedColumnFormula>
    </tableColumn>
    <tableColumn id="8" xr3:uid="{A6C4E5B8-B32A-411A-9643-8ED4D996A532}" name="Mar" dataDxfId="1">
      <calculatedColumnFormula>VLOOKUP(Table8[[#This Row],[Konur 40 ára og eldri]],Table10[],8,FALSE)</calculatedColumnFormula>
    </tableColumn>
    <tableColumn id="6" xr3:uid="{EF0EB1D0-9283-4106-A087-C3408FD41E99}" name="samtals" dataDxfId="0">
      <calculatedColumnFormula>SUM(Table8[[#This Row],[Okt]:[Mar]])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1502B-133A-4333-A1B7-99834292BE55}">
  <dimension ref="A1:E78"/>
  <sheetViews>
    <sheetView topLeftCell="A62" zoomScale="90" workbookViewId="0">
      <selection sqref="A1:E78"/>
    </sheetView>
  </sheetViews>
  <sheetFormatPr defaultRowHeight="14.5" x14ac:dyDescent="0.35"/>
  <cols>
    <col min="1" max="1" width="28.54296875" customWidth="1"/>
    <col min="2" max="2" width="13.7265625" customWidth="1"/>
  </cols>
  <sheetData>
    <row r="1" spans="1:5" x14ac:dyDescent="0.3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t="s">
        <v>5</v>
      </c>
      <c r="B2" s="1" t="s">
        <v>6</v>
      </c>
      <c r="C2" t="s">
        <v>7</v>
      </c>
      <c r="D2" t="s">
        <v>8</v>
      </c>
      <c r="E2" t="s">
        <v>9</v>
      </c>
    </row>
    <row r="3" spans="1:5" x14ac:dyDescent="0.35">
      <c r="A3" t="s">
        <v>10</v>
      </c>
      <c r="B3" s="1" t="s">
        <v>11</v>
      </c>
      <c r="C3" t="s">
        <v>7</v>
      </c>
      <c r="D3" t="s">
        <v>8</v>
      </c>
      <c r="E3" t="s">
        <v>9</v>
      </c>
    </row>
    <row r="4" spans="1:5" x14ac:dyDescent="0.35">
      <c r="A4" t="s">
        <v>12</v>
      </c>
      <c r="B4" s="1" t="s">
        <v>13</v>
      </c>
      <c r="C4" t="s">
        <v>7</v>
      </c>
      <c r="D4" t="s">
        <v>14</v>
      </c>
      <c r="E4" t="s">
        <v>15</v>
      </c>
    </row>
    <row r="5" spans="1:5" x14ac:dyDescent="0.35">
      <c r="A5" t="s">
        <v>16</v>
      </c>
      <c r="B5" s="1" t="s">
        <v>17</v>
      </c>
      <c r="C5" t="s">
        <v>7</v>
      </c>
      <c r="D5" t="s">
        <v>8</v>
      </c>
    </row>
    <row r="6" spans="1:5" x14ac:dyDescent="0.35">
      <c r="A6" t="s">
        <v>18</v>
      </c>
      <c r="B6" s="1" t="s">
        <v>19</v>
      </c>
      <c r="C6" t="s">
        <v>7</v>
      </c>
      <c r="D6" t="s">
        <v>14</v>
      </c>
      <c r="E6" t="s">
        <v>20</v>
      </c>
    </row>
    <row r="7" spans="1:5" x14ac:dyDescent="0.35">
      <c r="A7" t="s">
        <v>21</v>
      </c>
      <c r="B7" s="1" t="s">
        <v>22</v>
      </c>
      <c r="C7" t="s">
        <v>7</v>
      </c>
      <c r="D7" t="s">
        <v>14</v>
      </c>
      <c r="E7" t="s">
        <v>15</v>
      </c>
    </row>
    <row r="8" spans="1:5" x14ac:dyDescent="0.35">
      <c r="A8" t="s">
        <v>23</v>
      </c>
      <c r="B8" s="1" t="s">
        <v>24</v>
      </c>
      <c r="C8" t="s">
        <v>7</v>
      </c>
      <c r="D8" t="s">
        <v>14</v>
      </c>
      <c r="E8" t="s">
        <v>25</v>
      </c>
    </row>
    <row r="9" spans="1:5" x14ac:dyDescent="0.35">
      <c r="A9" t="s">
        <v>26</v>
      </c>
      <c r="B9" s="1" t="s">
        <v>27</v>
      </c>
      <c r="C9" t="s">
        <v>7</v>
      </c>
      <c r="D9" t="s">
        <v>14</v>
      </c>
    </row>
    <row r="10" spans="1:5" x14ac:dyDescent="0.35">
      <c r="A10" t="s">
        <v>28</v>
      </c>
      <c r="B10" s="1" t="s">
        <v>29</v>
      </c>
      <c r="C10" t="s">
        <v>7</v>
      </c>
      <c r="D10" t="s">
        <v>14</v>
      </c>
      <c r="E10" t="s">
        <v>30</v>
      </c>
    </row>
    <row r="11" spans="1:5" x14ac:dyDescent="0.35">
      <c r="A11" t="s">
        <v>31</v>
      </c>
      <c r="B11" s="1" t="s">
        <v>32</v>
      </c>
      <c r="C11" t="s">
        <v>7</v>
      </c>
      <c r="D11" t="s">
        <v>14</v>
      </c>
      <c r="E11" t="s">
        <v>20</v>
      </c>
    </row>
    <row r="12" spans="1:5" x14ac:dyDescent="0.35">
      <c r="A12" t="s">
        <v>33</v>
      </c>
      <c r="B12" s="1" t="s">
        <v>34</v>
      </c>
      <c r="C12" t="s">
        <v>35</v>
      </c>
      <c r="D12" t="s">
        <v>14</v>
      </c>
      <c r="E12" t="s">
        <v>25</v>
      </c>
    </row>
    <row r="13" spans="1:5" x14ac:dyDescent="0.35">
      <c r="A13" t="s">
        <v>36</v>
      </c>
      <c r="B13" s="1" t="s">
        <v>37</v>
      </c>
      <c r="C13" t="s">
        <v>7</v>
      </c>
      <c r="D13" t="s">
        <v>14</v>
      </c>
      <c r="E13" t="s">
        <v>25</v>
      </c>
    </row>
    <row r="14" spans="1:5" x14ac:dyDescent="0.35">
      <c r="A14" t="s">
        <v>38</v>
      </c>
      <c r="B14" s="1" t="s">
        <v>39</v>
      </c>
      <c r="C14" t="s">
        <v>7</v>
      </c>
      <c r="D14" t="s">
        <v>8</v>
      </c>
      <c r="E14" t="s">
        <v>20</v>
      </c>
    </row>
    <row r="15" spans="1:5" x14ac:dyDescent="0.35">
      <c r="A15" t="s">
        <v>40</v>
      </c>
      <c r="B15" s="1" t="s">
        <v>41</v>
      </c>
      <c r="C15" t="s">
        <v>7</v>
      </c>
      <c r="D15" t="s">
        <v>14</v>
      </c>
      <c r="E15" t="s">
        <v>20</v>
      </c>
    </row>
    <row r="16" spans="1:5" x14ac:dyDescent="0.35">
      <c r="A16" t="s">
        <v>42</v>
      </c>
      <c r="B16" s="1" t="s">
        <v>43</v>
      </c>
      <c r="C16" t="s">
        <v>35</v>
      </c>
      <c r="D16" t="s">
        <v>14</v>
      </c>
      <c r="E16" t="s">
        <v>25</v>
      </c>
    </row>
    <row r="17" spans="1:5" x14ac:dyDescent="0.35">
      <c r="A17" t="s">
        <v>44</v>
      </c>
      <c r="B17" s="1" t="s">
        <v>45</v>
      </c>
      <c r="C17" t="s">
        <v>7</v>
      </c>
      <c r="D17" t="s">
        <v>8</v>
      </c>
    </row>
    <row r="18" spans="1:5" x14ac:dyDescent="0.35">
      <c r="A18" t="s">
        <v>46</v>
      </c>
      <c r="B18" s="1" t="s">
        <v>47</v>
      </c>
      <c r="C18" t="s">
        <v>7</v>
      </c>
      <c r="D18" t="s">
        <v>14</v>
      </c>
      <c r="E18" t="s">
        <v>9</v>
      </c>
    </row>
    <row r="19" spans="1:5" x14ac:dyDescent="0.35">
      <c r="A19" t="s">
        <v>48</v>
      </c>
      <c r="B19" s="1" t="s">
        <v>49</v>
      </c>
      <c r="C19" t="s">
        <v>7</v>
      </c>
      <c r="D19" t="s">
        <v>14</v>
      </c>
      <c r="E19" t="s">
        <v>15</v>
      </c>
    </row>
    <row r="20" spans="1:5" x14ac:dyDescent="0.35">
      <c r="A20" t="s">
        <v>50</v>
      </c>
      <c r="B20" s="1" t="s">
        <v>51</v>
      </c>
      <c r="C20" t="s">
        <v>7</v>
      </c>
      <c r="D20" t="s">
        <v>8</v>
      </c>
    </row>
    <row r="21" spans="1:5" x14ac:dyDescent="0.35">
      <c r="A21" t="s">
        <v>52</v>
      </c>
      <c r="B21" s="1" t="s">
        <v>53</v>
      </c>
      <c r="C21" t="s">
        <v>35</v>
      </c>
      <c r="D21" t="s">
        <v>8</v>
      </c>
      <c r="E21" t="s">
        <v>54</v>
      </c>
    </row>
    <row r="22" spans="1:5" x14ac:dyDescent="0.35">
      <c r="A22" t="s">
        <v>55</v>
      </c>
      <c r="B22" s="1" t="s">
        <v>56</v>
      </c>
      <c r="C22" t="s">
        <v>35</v>
      </c>
      <c r="D22" t="s">
        <v>8</v>
      </c>
      <c r="E22" t="s">
        <v>54</v>
      </c>
    </row>
    <row r="23" spans="1:5" x14ac:dyDescent="0.35">
      <c r="A23" t="s">
        <v>57</v>
      </c>
      <c r="B23" s="1" t="s">
        <v>58</v>
      </c>
      <c r="C23" t="s">
        <v>7</v>
      </c>
      <c r="D23" t="s">
        <v>8</v>
      </c>
      <c r="E23" t="s">
        <v>59</v>
      </c>
    </row>
    <row r="24" spans="1:5" x14ac:dyDescent="0.35">
      <c r="A24" t="s">
        <v>60</v>
      </c>
      <c r="B24" s="1" t="s">
        <v>61</v>
      </c>
      <c r="C24" t="s">
        <v>7</v>
      </c>
      <c r="D24" t="s">
        <v>8</v>
      </c>
      <c r="E24" t="s">
        <v>30</v>
      </c>
    </row>
    <row r="25" spans="1:5" x14ac:dyDescent="0.35">
      <c r="A25" t="s">
        <v>62</v>
      </c>
      <c r="B25" s="1" t="s">
        <v>63</v>
      </c>
      <c r="C25" t="s">
        <v>7</v>
      </c>
      <c r="D25" t="s">
        <v>8</v>
      </c>
      <c r="E25" t="s">
        <v>59</v>
      </c>
    </row>
    <row r="26" spans="1:5" x14ac:dyDescent="0.35">
      <c r="A26" t="s">
        <v>64</v>
      </c>
      <c r="B26" s="1" t="s">
        <v>65</v>
      </c>
      <c r="C26" t="s">
        <v>35</v>
      </c>
      <c r="D26" t="s">
        <v>8</v>
      </c>
      <c r="E26" t="s">
        <v>54</v>
      </c>
    </row>
    <row r="27" spans="1:5" x14ac:dyDescent="0.35">
      <c r="A27" t="s">
        <v>66</v>
      </c>
      <c r="B27" s="1" t="s">
        <v>67</v>
      </c>
      <c r="C27" t="s">
        <v>35</v>
      </c>
      <c r="D27" t="s">
        <v>14</v>
      </c>
      <c r="E27" t="s">
        <v>9</v>
      </c>
    </row>
    <row r="28" spans="1:5" x14ac:dyDescent="0.35">
      <c r="A28" t="s">
        <v>68</v>
      </c>
      <c r="B28" s="1" t="s">
        <v>69</v>
      </c>
      <c r="C28" t="s">
        <v>7</v>
      </c>
      <c r="D28" t="s">
        <v>8</v>
      </c>
    </row>
    <row r="29" spans="1:5" x14ac:dyDescent="0.35">
      <c r="A29" t="s">
        <v>70</v>
      </c>
      <c r="B29" s="1" t="s">
        <v>71</v>
      </c>
      <c r="C29" t="s">
        <v>7</v>
      </c>
      <c r="D29" t="s">
        <v>14</v>
      </c>
      <c r="E29" t="s">
        <v>25</v>
      </c>
    </row>
    <row r="30" spans="1:5" x14ac:dyDescent="0.35">
      <c r="A30" t="s">
        <v>72</v>
      </c>
      <c r="B30" s="1" t="s">
        <v>73</v>
      </c>
      <c r="C30" t="s">
        <v>7</v>
      </c>
      <c r="D30" t="s">
        <v>8</v>
      </c>
      <c r="E30" t="s">
        <v>59</v>
      </c>
    </row>
    <row r="31" spans="1:5" x14ac:dyDescent="0.35">
      <c r="A31" t="s">
        <v>74</v>
      </c>
      <c r="B31" s="1" t="s">
        <v>75</v>
      </c>
      <c r="C31" t="s">
        <v>7</v>
      </c>
      <c r="D31" t="s">
        <v>14</v>
      </c>
      <c r="E31" t="s">
        <v>76</v>
      </c>
    </row>
    <row r="32" spans="1:5" x14ac:dyDescent="0.35">
      <c r="A32" t="s">
        <v>77</v>
      </c>
      <c r="B32" s="1" t="s">
        <v>78</v>
      </c>
      <c r="C32" t="s">
        <v>7</v>
      </c>
      <c r="D32" t="s">
        <v>14</v>
      </c>
    </row>
    <row r="33" spans="1:5" x14ac:dyDescent="0.35">
      <c r="A33" t="s">
        <v>79</v>
      </c>
      <c r="B33" s="1" t="s">
        <v>80</v>
      </c>
      <c r="C33" t="s">
        <v>35</v>
      </c>
      <c r="D33" t="s">
        <v>8</v>
      </c>
    </row>
    <row r="34" spans="1:5" x14ac:dyDescent="0.35">
      <c r="A34" t="s">
        <v>81</v>
      </c>
      <c r="B34" s="1" t="s">
        <v>82</v>
      </c>
      <c r="C34" t="s">
        <v>35</v>
      </c>
      <c r="D34" t="s">
        <v>14</v>
      </c>
      <c r="E34" t="s">
        <v>54</v>
      </c>
    </row>
    <row r="35" spans="1:5" x14ac:dyDescent="0.35">
      <c r="A35" t="s">
        <v>83</v>
      </c>
      <c r="B35" s="1" t="s">
        <v>84</v>
      </c>
      <c r="C35" t="s">
        <v>7</v>
      </c>
      <c r="D35" t="s">
        <v>8</v>
      </c>
    </row>
    <row r="36" spans="1:5" x14ac:dyDescent="0.35">
      <c r="A36" t="s">
        <v>85</v>
      </c>
      <c r="B36" s="1" t="s">
        <v>86</v>
      </c>
      <c r="C36" t="s">
        <v>35</v>
      </c>
      <c r="D36" t="s">
        <v>14</v>
      </c>
    </row>
    <row r="37" spans="1:5" x14ac:dyDescent="0.35">
      <c r="A37" t="s">
        <v>87</v>
      </c>
      <c r="B37" s="1" t="s">
        <v>88</v>
      </c>
      <c r="C37" t="s">
        <v>7</v>
      </c>
      <c r="D37" t="s">
        <v>14</v>
      </c>
      <c r="E37" t="s">
        <v>20</v>
      </c>
    </row>
    <row r="38" spans="1:5" x14ac:dyDescent="0.35">
      <c r="A38" t="s">
        <v>89</v>
      </c>
      <c r="B38" s="1" t="s">
        <v>90</v>
      </c>
      <c r="C38" t="s">
        <v>35</v>
      </c>
      <c r="D38" t="s">
        <v>14</v>
      </c>
    </row>
    <row r="39" spans="1:5" x14ac:dyDescent="0.35">
      <c r="A39" t="s">
        <v>91</v>
      </c>
      <c r="B39" s="1" t="s">
        <v>92</v>
      </c>
      <c r="C39" t="s">
        <v>35</v>
      </c>
      <c r="D39" t="s">
        <v>14</v>
      </c>
      <c r="E39" t="s">
        <v>76</v>
      </c>
    </row>
    <row r="40" spans="1:5" x14ac:dyDescent="0.35">
      <c r="A40" t="s">
        <v>93</v>
      </c>
      <c r="B40" s="1" t="s">
        <v>94</v>
      </c>
      <c r="C40" t="s">
        <v>35</v>
      </c>
      <c r="D40" t="s">
        <v>14</v>
      </c>
      <c r="E40" t="s">
        <v>95</v>
      </c>
    </row>
    <row r="41" spans="1:5" x14ac:dyDescent="0.35">
      <c r="A41" t="s">
        <v>96</v>
      </c>
      <c r="B41" s="1" t="s">
        <v>97</v>
      </c>
      <c r="C41" t="s">
        <v>35</v>
      </c>
      <c r="D41" t="s">
        <v>14</v>
      </c>
      <c r="E41" t="s">
        <v>95</v>
      </c>
    </row>
    <row r="42" spans="1:5" x14ac:dyDescent="0.35">
      <c r="A42" t="s">
        <v>98</v>
      </c>
      <c r="B42" s="1" t="s">
        <v>99</v>
      </c>
      <c r="C42" t="s">
        <v>35</v>
      </c>
      <c r="D42" t="s">
        <v>8</v>
      </c>
      <c r="E42" t="s">
        <v>100</v>
      </c>
    </row>
    <row r="43" spans="1:5" x14ac:dyDescent="0.35">
      <c r="A43" t="s">
        <v>101</v>
      </c>
      <c r="B43" s="1" t="s">
        <v>102</v>
      </c>
      <c r="C43" t="s">
        <v>35</v>
      </c>
      <c r="D43" t="s">
        <v>14</v>
      </c>
      <c r="E43" t="s">
        <v>95</v>
      </c>
    </row>
    <row r="44" spans="1:5" x14ac:dyDescent="0.35">
      <c r="A44" t="s">
        <v>103</v>
      </c>
      <c r="B44" s="1" t="s">
        <v>104</v>
      </c>
      <c r="C44" t="s">
        <v>35</v>
      </c>
      <c r="D44" t="s">
        <v>14</v>
      </c>
      <c r="E44" t="s">
        <v>15</v>
      </c>
    </row>
    <row r="45" spans="1:5" x14ac:dyDescent="0.35">
      <c r="A45" t="s">
        <v>105</v>
      </c>
      <c r="B45" s="1" t="s">
        <v>106</v>
      </c>
      <c r="C45" t="s">
        <v>35</v>
      </c>
      <c r="D45" t="s">
        <v>14</v>
      </c>
      <c r="E45" t="s">
        <v>95</v>
      </c>
    </row>
    <row r="46" spans="1:5" x14ac:dyDescent="0.35">
      <c r="A46" t="s">
        <v>107</v>
      </c>
      <c r="B46" s="1" t="s">
        <v>108</v>
      </c>
      <c r="C46" t="s">
        <v>35</v>
      </c>
      <c r="D46" t="s">
        <v>14</v>
      </c>
      <c r="E46" t="s">
        <v>109</v>
      </c>
    </row>
    <row r="47" spans="1:5" x14ac:dyDescent="0.35">
      <c r="A47" t="s">
        <v>110</v>
      </c>
      <c r="B47" s="1" t="s">
        <v>111</v>
      </c>
      <c r="C47" t="s">
        <v>35</v>
      </c>
      <c r="D47" t="s">
        <v>14</v>
      </c>
      <c r="E47" t="s">
        <v>95</v>
      </c>
    </row>
    <row r="48" spans="1:5" x14ac:dyDescent="0.35">
      <c r="A48" t="s">
        <v>112</v>
      </c>
      <c r="B48" s="1" t="s">
        <v>113</v>
      </c>
      <c r="C48" t="s">
        <v>35</v>
      </c>
      <c r="D48" t="s">
        <v>8</v>
      </c>
      <c r="E48" t="s">
        <v>15</v>
      </c>
    </row>
    <row r="49" spans="1:5" x14ac:dyDescent="0.35">
      <c r="A49" t="s">
        <v>114</v>
      </c>
      <c r="B49" s="1" t="s">
        <v>115</v>
      </c>
      <c r="C49" t="s">
        <v>35</v>
      </c>
      <c r="D49" t="s">
        <v>14</v>
      </c>
      <c r="E49" t="s">
        <v>59</v>
      </c>
    </row>
    <row r="50" spans="1:5" x14ac:dyDescent="0.35">
      <c r="A50" t="s">
        <v>116</v>
      </c>
      <c r="B50" s="1" t="s">
        <v>117</v>
      </c>
      <c r="C50" t="s">
        <v>35</v>
      </c>
      <c r="D50" t="s">
        <v>8</v>
      </c>
      <c r="E50" t="s">
        <v>30</v>
      </c>
    </row>
    <row r="51" spans="1:5" x14ac:dyDescent="0.35">
      <c r="A51" t="s">
        <v>118</v>
      </c>
      <c r="B51" s="1" t="s">
        <v>119</v>
      </c>
      <c r="C51" t="s">
        <v>35</v>
      </c>
      <c r="D51" t="s">
        <v>8</v>
      </c>
      <c r="E51" t="s">
        <v>76</v>
      </c>
    </row>
    <row r="52" spans="1:5" x14ac:dyDescent="0.35">
      <c r="A52" t="s">
        <v>120</v>
      </c>
      <c r="B52" s="1" t="s">
        <v>121</v>
      </c>
      <c r="C52" t="s">
        <v>35</v>
      </c>
      <c r="D52" t="s">
        <v>14</v>
      </c>
      <c r="E52" t="s">
        <v>122</v>
      </c>
    </row>
    <row r="53" spans="1:5" x14ac:dyDescent="0.35">
      <c r="A53" t="s">
        <v>123</v>
      </c>
      <c r="B53" s="1" t="s">
        <v>124</v>
      </c>
      <c r="C53" t="s">
        <v>35</v>
      </c>
      <c r="D53" t="s">
        <v>8</v>
      </c>
      <c r="E53" t="s">
        <v>125</v>
      </c>
    </row>
    <row r="54" spans="1:5" x14ac:dyDescent="0.35">
      <c r="A54" t="s">
        <v>126</v>
      </c>
      <c r="B54" s="1" t="s">
        <v>127</v>
      </c>
      <c r="C54" t="s">
        <v>35</v>
      </c>
      <c r="D54" t="s">
        <v>14</v>
      </c>
      <c r="E54" t="s">
        <v>122</v>
      </c>
    </row>
    <row r="55" spans="1:5" x14ac:dyDescent="0.35">
      <c r="A55" t="s">
        <v>128</v>
      </c>
      <c r="B55" s="1" t="s">
        <v>129</v>
      </c>
      <c r="C55" t="s">
        <v>35</v>
      </c>
      <c r="D55" t="s">
        <v>14</v>
      </c>
      <c r="E55" t="s">
        <v>100</v>
      </c>
    </row>
    <row r="56" spans="1:5" x14ac:dyDescent="0.35">
      <c r="A56" t="s">
        <v>130</v>
      </c>
      <c r="B56" s="1" t="s">
        <v>131</v>
      </c>
      <c r="C56" t="s">
        <v>35</v>
      </c>
      <c r="D56" t="s">
        <v>8</v>
      </c>
      <c r="E56" t="s">
        <v>100</v>
      </c>
    </row>
    <row r="57" spans="1:5" x14ac:dyDescent="0.35">
      <c r="A57" t="s">
        <v>132</v>
      </c>
      <c r="B57" s="1" t="s">
        <v>133</v>
      </c>
      <c r="C57" t="s">
        <v>35</v>
      </c>
      <c r="D57" t="s">
        <v>8</v>
      </c>
      <c r="E57" t="s">
        <v>125</v>
      </c>
    </row>
    <row r="58" spans="1:5" x14ac:dyDescent="0.35">
      <c r="A58" t="s">
        <v>134</v>
      </c>
      <c r="B58" s="1" t="s">
        <v>135</v>
      </c>
      <c r="C58" t="s">
        <v>7</v>
      </c>
      <c r="D58" t="s">
        <v>8</v>
      </c>
      <c r="E58" t="s">
        <v>30</v>
      </c>
    </row>
    <row r="59" spans="1:5" x14ac:dyDescent="0.35">
      <c r="A59" t="s">
        <v>136</v>
      </c>
      <c r="B59" s="1" t="s">
        <v>137</v>
      </c>
      <c r="C59" t="s">
        <v>7</v>
      </c>
      <c r="D59" t="s">
        <v>8</v>
      </c>
      <c r="E59" t="s">
        <v>30</v>
      </c>
    </row>
    <row r="60" spans="1:5" x14ac:dyDescent="0.35">
      <c r="A60" t="s">
        <v>138</v>
      </c>
      <c r="B60" s="1" t="s">
        <v>139</v>
      </c>
      <c r="C60" t="s">
        <v>35</v>
      </c>
      <c r="D60" t="s">
        <v>8</v>
      </c>
      <c r="E60" t="s">
        <v>140</v>
      </c>
    </row>
    <row r="61" spans="1:5" x14ac:dyDescent="0.35">
      <c r="A61" t="s">
        <v>141</v>
      </c>
      <c r="B61" s="1" t="s">
        <v>142</v>
      </c>
      <c r="C61" t="s">
        <v>35</v>
      </c>
      <c r="D61" t="s">
        <v>14</v>
      </c>
      <c r="E61" t="s">
        <v>140</v>
      </c>
    </row>
    <row r="62" spans="1:5" x14ac:dyDescent="0.35">
      <c r="A62" t="s">
        <v>143</v>
      </c>
      <c r="B62" s="1" t="s">
        <v>144</v>
      </c>
      <c r="C62" t="s">
        <v>35</v>
      </c>
      <c r="D62" t="s">
        <v>8</v>
      </c>
      <c r="E62" t="s">
        <v>140</v>
      </c>
    </row>
    <row r="63" spans="1:5" x14ac:dyDescent="0.35">
      <c r="A63" t="s">
        <v>145</v>
      </c>
      <c r="B63" s="1" t="s">
        <v>146</v>
      </c>
      <c r="C63" t="s">
        <v>35</v>
      </c>
      <c r="D63" t="s">
        <v>14</v>
      </c>
      <c r="E63" t="s">
        <v>147</v>
      </c>
    </row>
    <row r="64" spans="1:5" x14ac:dyDescent="0.35">
      <c r="A64" t="s">
        <v>148</v>
      </c>
      <c r="B64" s="1" t="s">
        <v>149</v>
      </c>
      <c r="C64" t="s">
        <v>35</v>
      </c>
      <c r="D64" t="s">
        <v>14</v>
      </c>
      <c r="E64" t="s">
        <v>147</v>
      </c>
    </row>
    <row r="65" spans="1:5" x14ac:dyDescent="0.35">
      <c r="A65" t="s">
        <v>150</v>
      </c>
      <c r="B65" s="1" t="s">
        <v>151</v>
      </c>
      <c r="C65" t="s">
        <v>35</v>
      </c>
      <c r="D65" t="s">
        <v>8</v>
      </c>
      <c r="E65" t="s">
        <v>147</v>
      </c>
    </row>
    <row r="66" spans="1:5" x14ac:dyDescent="0.35">
      <c r="A66" t="s">
        <v>152</v>
      </c>
      <c r="B66" s="1" t="s">
        <v>153</v>
      </c>
      <c r="C66" t="s">
        <v>35</v>
      </c>
      <c r="D66" t="s">
        <v>14</v>
      </c>
      <c r="E66" t="s">
        <v>154</v>
      </c>
    </row>
    <row r="67" spans="1:5" x14ac:dyDescent="0.35">
      <c r="A67" t="s">
        <v>155</v>
      </c>
      <c r="B67" s="1" t="s">
        <v>156</v>
      </c>
      <c r="C67" t="s">
        <v>35</v>
      </c>
      <c r="D67" t="s">
        <v>8</v>
      </c>
      <c r="E67" t="s">
        <v>147</v>
      </c>
    </row>
    <row r="68" spans="1:5" x14ac:dyDescent="0.35">
      <c r="A68" t="s">
        <v>157</v>
      </c>
      <c r="B68" s="1" t="s">
        <v>158</v>
      </c>
      <c r="C68" t="s">
        <v>35</v>
      </c>
      <c r="D68" t="s">
        <v>14</v>
      </c>
      <c r="E68" t="s">
        <v>154</v>
      </c>
    </row>
    <row r="69" spans="1:5" x14ac:dyDescent="0.35">
      <c r="A69" t="s">
        <v>159</v>
      </c>
      <c r="B69" s="1" t="s">
        <v>160</v>
      </c>
      <c r="C69" t="s">
        <v>35</v>
      </c>
      <c r="D69" t="s">
        <v>14</v>
      </c>
      <c r="E69" t="s">
        <v>154</v>
      </c>
    </row>
    <row r="70" spans="1:5" x14ac:dyDescent="0.35">
      <c r="A70" t="s">
        <v>161</v>
      </c>
      <c r="B70" s="1" t="s">
        <v>162</v>
      </c>
      <c r="C70" t="s">
        <v>35</v>
      </c>
      <c r="D70" t="s">
        <v>8</v>
      </c>
      <c r="E70" t="s">
        <v>140</v>
      </c>
    </row>
    <row r="71" spans="1:5" x14ac:dyDescent="0.35">
      <c r="A71" t="s">
        <v>163</v>
      </c>
      <c r="B71" s="1"/>
      <c r="C71" t="s">
        <v>35</v>
      </c>
      <c r="D71" t="s">
        <v>8</v>
      </c>
      <c r="E71" t="s">
        <v>76</v>
      </c>
    </row>
    <row r="72" spans="1:5" x14ac:dyDescent="0.35">
      <c r="A72" t="s">
        <v>164</v>
      </c>
      <c r="B72" s="1"/>
      <c r="C72" t="s">
        <v>35</v>
      </c>
      <c r="D72" t="s">
        <v>8</v>
      </c>
      <c r="E72" t="s">
        <v>76</v>
      </c>
    </row>
    <row r="73" spans="1:5" x14ac:dyDescent="0.35">
      <c r="A73" t="s">
        <v>165</v>
      </c>
      <c r="B73" s="1"/>
      <c r="C73" t="s">
        <v>35</v>
      </c>
      <c r="D73" t="s">
        <v>14</v>
      </c>
      <c r="E73" t="s">
        <v>147</v>
      </c>
    </row>
    <row r="74" spans="1:5" x14ac:dyDescent="0.35">
      <c r="A74" t="s">
        <v>166</v>
      </c>
      <c r="C74" t="s">
        <v>35</v>
      </c>
      <c r="D74" t="s">
        <v>14</v>
      </c>
      <c r="E74" t="s">
        <v>122</v>
      </c>
    </row>
    <row r="75" spans="1:5" x14ac:dyDescent="0.35">
      <c r="A75" t="s">
        <v>167</v>
      </c>
      <c r="B75" s="1"/>
      <c r="C75" t="s">
        <v>35</v>
      </c>
      <c r="D75" t="s">
        <v>14</v>
      </c>
      <c r="E75" t="s">
        <v>168</v>
      </c>
    </row>
    <row r="76" spans="1:5" x14ac:dyDescent="0.35">
      <c r="A76" t="s">
        <v>169</v>
      </c>
      <c r="B76" s="1"/>
      <c r="C76" t="s">
        <v>7</v>
      </c>
      <c r="D76" t="s">
        <v>8</v>
      </c>
      <c r="E76" t="s">
        <v>168</v>
      </c>
    </row>
    <row r="77" spans="1:5" x14ac:dyDescent="0.35">
      <c r="A77" t="s">
        <v>170</v>
      </c>
      <c r="B77" s="1"/>
      <c r="C77" t="s">
        <v>35</v>
      </c>
      <c r="D77" t="s">
        <v>8</v>
      </c>
      <c r="E77" t="s">
        <v>168</v>
      </c>
    </row>
    <row r="78" spans="1:5" x14ac:dyDescent="0.35">
      <c r="A78" t="s">
        <v>171</v>
      </c>
      <c r="B78" s="1"/>
      <c r="C78" t="s">
        <v>35</v>
      </c>
      <c r="D78" t="s">
        <v>8</v>
      </c>
      <c r="E78" t="s">
        <v>168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9F09-B28F-485B-B82D-03FF89F734DF}">
  <dimension ref="A1:F70"/>
  <sheetViews>
    <sheetView zoomScale="118" zoomScaleNormal="115" workbookViewId="0">
      <selection activeCell="K10" sqref="K10"/>
    </sheetView>
  </sheetViews>
  <sheetFormatPr defaultRowHeight="14.5" x14ac:dyDescent="0.35"/>
  <cols>
    <col min="2" max="2" width="32.7265625" customWidth="1"/>
    <col min="3" max="3" width="16.81640625" style="1" customWidth="1"/>
  </cols>
  <sheetData>
    <row r="1" spans="1:6" x14ac:dyDescent="0.35">
      <c r="A1" s="2" t="s">
        <v>172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</row>
    <row r="2" spans="1:6" x14ac:dyDescent="0.35">
      <c r="A2">
        <v>1</v>
      </c>
      <c r="B2" t="s">
        <v>5</v>
      </c>
      <c r="C2" s="1" t="s">
        <v>6</v>
      </c>
      <c r="D2" t="s">
        <v>7</v>
      </c>
      <c r="E2" t="s">
        <v>8</v>
      </c>
      <c r="F2" t="s">
        <v>9</v>
      </c>
    </row>
    <row r="3" spans="1:6" x14ac:dyDescent="0.35">
      <c r="A3">
        <v>2</v>
      </c>
      <c r="B3" t="s">
        <v>10</v>
      </c>
      <c r="C3" s="1" t="s">
        <v>11</v>
      </c>
      <c r="D3" t="s">
        <v>7</v>
      </c>
      <c r="E3" t="s">
        <v>8</v>
      </c>
      <c r="F3" t="s">
        <v>9</v>
      </c>
    </row>
    <row r="4" spans="1:6" x14ac:dyDescent="0.35">
      <c r="A4">
        <v>3</v>
      </c>
      <c r="B4" t="s">
        <v>12</v>
      </c>
      <c r="C4" s="1" t="s">
        <v>13</v>
      </c>
      <c r="D4" t="s">
        <v>7</v>
      </c>
      <c r="E4" t="s">
        <v>14</v>
      </c>
      <c r="F4" t="s">
        <v>15</v>
      </c>
    </row>
    <row r="5" spans="1:6" x14ac:dyDescent="0.35">
      <c r="A5">
        <v>4</v>
      </c>
      <c r="B5" t="s">
        <v>16</v>
      </c>
      <c r="C5" s="1" t="s">
        <v>17</v>
      </c>
      <c r="D5" t="s">
        <v>7</v>
      </c>
      <c r="E5" t="s">
        <v>8</v>
      </c>
    </row>
    <row r="6" spans="1:6" x14ac:dyDescent="0.35">
      <c r="A6">
        <v>5</v>
      </c>
      <c r="B6" t="s">
        <v>18</v>
      </c>
      <c r="C6" s="1" t="s">
        <v>19</v>
      </c>
      <c r="D6" t="s">
        <v>7</v>
      </c>
      <c r="E6" t="s">
        <v>14</v>
      </c>
      <c r="F6" t="s">
        <v>20</v>
      </c>
    </row>
    <row r="7" spans="1:6" x14ac:dyDescent="0.35">
      <c r="A7">
        <v>6</v>
      </c>
      <c r="B7" t="s">
        <v>21</v>
      </c>
      <c r="C7" s="1" t="s">
        <v>22</v>
      </c>
      <c r="D7" t="s">
        <v>7</v>
      </c>
      <c r="E7" t="s">
        <v>14</v>
      </c>
      <c r="F7" t="s">
        <v>15</v>
      </c>
    </row>
    <row r="8" spans="1:6" x14ac:dyDescent="0.35">
      <c r="A8">
        <v>7</v>
      </c>
      <c r="B8" t="s">
        <v>23</v>
      </c>
      <c r="C8" s="1" t="s">
        <v>24</v>
      </c>
      <c r="D8" t="s">
        <v>7</v>
      </c>
      <c r="E8" t="s">
        <v>14</v>
      </c>
      <c r="F8" t="s">
        <v>25</v>
      </c>
    </row>
    <row r="9" spans="1:6" x14ac:dyDescent="0.35">
      <c r="A9">
        <v>8</v>
      </c>
      <c r="B9" t="s">
        <v>26</v>
      </c>
      <c r="C9" s="1" t="s">
        <v>27</v>
      </c>
      <c r="D9" t="s">
        <v>7</v>
      </c>
      <c r="E9" t="s">
        <v>14</v>
      </c>
    </row>
    <row r="10" spans="1:6" x14ac:dyDescent="0.35">
      <c r="A10">
        <v>9</v>
      </c>
      <c r="B10" t="s">
        <v>28</v>
      </c>
      <c r="C10" s="1" t="s">
        <v>29</v>
      </c>
      <c r="D10" t="s">
        <v>7</v>
      </c>
      <c r="E10" t="s">
        <v>14</v>
      </c>
      <c r="F10" t="s">
        <v>30</v>
      </c>
    </row>
    <row r="11" spans="1:6" x14ac:dyDescent="0.35">
      <c r="A11">
        <v>10</v>
      </c>
      <c r="B11" t="s">
        <v>31</v>
      </c>
      <c r="C11" s="1" t="s">
        <v>32</v>
      </c>
      <c r="D11" t="s">
        <v>7</v>
      </c>
      <c r="E11" t="s">
        <v>14</v>
      </c>
      <c r="F11" t="s">
        <v>20</v>
      </c>
    </row>
    <row r="12" spans="1:6" x14ac:dyDescent="0.35">
      <c r="A12">
        <v>11</v>
      </c>
      <c r="B12" t="s">
        <v>33</v>
      </c>
      <c r="C12" s="1" t="s">
        <v>34</v>
      </c>
      <c r="D12" t="s">
        <v>35</v>
      </c>
      <c r="E12" t="s">
        <v>14</v>
      </c>
      <c r="F12" t="s">
        <v>25</v>
      </c>
    </row>
    <row r="13" spans="1:6" x14ac:dyDescent="0.35">
      <c r="A13">
        <v>12</v>
      </c>
      <c r="B13" t="s">
        <v>36</v>
      </c>
      <c r="C13" s="1" t="s">
        <v>37</v>
      </c>
      <c r="D13" t="s">
        <v>7</v>
      </c>
      <c r="E13" t="s">
        <v>14</v>
      </c>
      <c r="F13" t="s">
        <v>25</v>
      </c>
    </row>
    <row r="14" spans="1:6" x14ac:dyDescent="0.35">
      <c r="A14">
        <v>13</v>
      </c>
      <c r="B14" t="s">
        <v>38</v>
      </c>
      <c r="C14" s="1" t="s">
        <v>39</v>
      </c>
      <c r="D14" t="s">
        <v>7</v>
      </c>
      <c r="E14" t="s">
        <v>8</v>
      </c>
      <c r="F14" t="s">
        <v>20</v>
      </c>
    </row>
    <row r="15" spans="1:6" x14ac:dyDescent="0.35">
      <c r="A15">
        <v>14</v>
      </c>
      <c r="B15" t="s">
        <v>40</v>
      </c>
      <c r="C15" s="1" t="s">
        <v>41</v>
      </c>
      <c r="D15" t="s">
        <v>7</v>
      </c>
      <c r="E15" t="s">
        <v>14</v>
      </c>
      <c r="F15" t="s">
        <v>20</v>
      </c>
    </row>
    <row r="16" spans="1:6" x14ac:dyDescent="0.35">
      <c r="A16">
        <v>15</v>
      </c>
      <c r="B16" t="s">
        <v>42</v>
      </c>
      <c r="C16" s="1" t="s">
        <v>43</v>
      </c>
      <c r="D16" t="s">
        <v>35</v>
      </c>
      <c r="E16" t="s">
        <v>14</v>
      </c>
      <c r="F16" t="s">
        <v>25</v>
      </c>
    </row>
    <row r="17" spans="1:6" x14ac:dyDescent="0.35">
      <c r="A17">
        <v>16</v>
      </c>
      <c r="B17" t="s">
        <v>44</v>
      </c>
      <c r="C17" s="1" t="s">
        <v>45</v>
      </c>
      <c r="D17" t="s">
        <v>7</v>
      </c>
      <c r="E17" t="s">
        <v>8</v>
      </c>
    </row>
    <row r="18" spans="1:6" x14ac:dyDescent="0.35">
      <c r="A18">
        <v>17</v>
      </c>
      <c r="B18" t="s">
        <v>46</v>
      </c>
      <c r="C18" s="1" t="s">
        <v>47</v>
      </c>
      <c r="D18" t="s">
        <v>7</v>
      </c>
      <c r="E18" t="s">
        <v>14</v>
      </c>
      <c r="F18" t="s">
        <v>9</v>
      </c>
    </row>
    <row r="19" spans="1:6" x14ac:dyDescent="0.35">
      <c r="A19">
        <v>18</v>
      </c>
      <c r="B19" t="s">
        <v>48</v>
      </c>
      <c r="C19" s="1" t="s">
        <v>49</v>
      </c>
      <c r="D19" t="s">
        <v>7</v>
      </c>
      <c r="E19" t="s">
        <v>14</v>
      </c>
      <c r="F19" t="s">
        <v>15</v>
      </c>
    </row>
    <row r="20" spans="1:6" x14ac:dyDescent="0.35">
      <c r="A20">
        <v>19</v>
      </c>
      <c r="B20" t="s">
        <v>50</v>
      </c>
      <c r="C20" s="1" t="s">
        <v>51</v>
      </c>
      <c r="D20" t="s">
        <v>7</v>
      </c>
      <c r="E20" t="s">
        <v>8</v>
      </c>
    </row>
    <row r="21" spans="1:6" x14ac:dyDescent="0.35">
      <c r="A21">
        <v>20</v>
      </c>
      <c r="B21" t="s">
        <v>52</v>
      </c>
      <c r="C21" s="1" t="s">
        <v>53</v>
      </c>
      <c r="D21" t="s">
        <v>35</v>
      </c>
      <c r="E21" t="s">
        <v>8</v>
      </c>
      <c r="F21" t="s">
        <v>54</v>
      </c>
    </row>
    <row r="22" spans="1:6" x14ac:dyDescent="0.35">
      <c r="A22">
        <v>21</v>
      </c>
      <c r="B22" t="s">
        <v>55</v>
      </c>
      <c r="C22" s="1" t="s">
        <v>56</v>
      </c>
      <c r="D22" t="s">
        <v>35</v>
      </c>
      <c r="E22" t="s">
        <v>8</v>
      </c>
      <c r="F22" t="s">
        <v>54</v>
      </c>
    </row>
    <row r="23" spans="1:6" x14ac:dyDescent="0.35">
      <c r="A23">
        <v>22</v>
      </c>
      <c r="B23" t="s">
        <v>57</v>
      </c>
      <c r="C23" s="1" t="s">
        <v>58</v>
      </c>
      <c r="D23" t="s">
        <v>7</v>
      </c>
      <c r="E23" t="s">
        <v>8</v>
      </c>
      <c r="F23" t="s">
        <v>59</v>
      </c>
    </row>
    <row r="24" spans="1:6" x14ac:dyDescent="0.35">
      <c r="A24">
        <v>23</v>
      </c>
      <c r="B24" t="s">
        <v>60</v>
      </c>
      <c r="C24" s="1" t="s">
        <v>61</v>
      </c>
      <c r="D24" t="s">
        <v>7</v>
      </c>
      <c r="E24" t="s">
        <v>8</v>
      </c>
      <c r="F24" t="s">
        <v>30</v>
      </c>
    </row>
    <row r="25" spans="1:6" x14ac:dyDescent="0.35">
      <c r="A25">
        <v>24</v>
      </c>
      <c r="B25" t="s">
        <v>62</v>
      </c>
      <c r="C25" s="1" t="s">
        <v>63</v>
      </c>
      <c r="D25" t="s">
        <v>7</v>
      </c>
      <c r="E25" t="s">
        <v>8</v>
      </c>
      <c r="F25" t="s">
        <v>59</v>
      </c>
    </row>
    <row r="26" spans="1:6" x14ac:dyDescent="0.35">
      <c r="A26">
        <v>25</v>
      </c>
      <c r="B26" t="s">
        <v>64</v>
      </c>
      <c r="C26" s="1" t="s">
        <v>65</v>
      </c>
      <c r="D26" t="s">
        <v>35</v>
      </c>
      <c r="E26" t="s">
        <v>8</v>
      </c>
      <c r="F26" t="s">
        <v>54</v>
      </c>
    </row>
    <row r="27" spans="1:6" x14ac:dyDescent="0.35">
      <c r="A27">
        <v>26</v>
      </c>
      <c r="B27" t="s">
        <v>66</v>
      </c>
      <c r="C27" s="1" t="s">
        <v>67</v>
      </c>
      <c r="D27" t="s">
        <v>35</v>
      </c>
      <c r="E27" t="s">
        <v>14</v>
      </c>
      <c r="F27" t="s">
        <v>9</v>
      </c>
    </row>
    <row r="28" spans="1:6" x14ac:dyDescent="0.35">
      <c r="A28">
        <v>27</v>
      </c>
      <c r="B28" t="s">
        <v>68</v>
      </c>
      <c r="C28" s="1" t="s">
        <v>69</v>
      </c>
      <c r="D28" t="s">
        <v>7</v>
      </c>
      <c r="E28" t="s">
        <v>8</v>
      </c>
    </row>
    <row r="29" spans="1:6" x14ac:dyDescent="0.35">
      <c r="A29">
        <v>28</v>
      </c>
      <c r="B29" t="s">
        <v>70</v>
      </c>
      <c r="C29" s="1" t="s">
        <v>71</v>
      </c>
      <c r="D29" t="s">
        <v>7</v>
      </c>
      <c r="E29" t="s">
        <v>14</v>
      </c>
      <c r="F29" t="s">
        <v>25</v>
      </c>
    </row>
    <row r="30" spans="1:6" x14ac:dyDescent="0.35">
      <c r="A30">
        <v>29</v>
      </c>
      <c r="B30" t="s">
        <v>72</v>
      </c>
      <c r="C30" s="1" t="s">
        <v>73</v>
      </c>
      <c r="D30" t="s">
        <v>7</v>
      </c>
      <c r="E30" t="s">
        <v>8</v>
      </c>
      <c r="F30" t="s">
        <v>59</v>
      </c>
    </row>
    <row r="31" spans="1:6" x14ac:dyDescent="0.35">
      <c r="A31">
        <v>30</v>
      </c>
      <c r="B31" t="s">
        <v>74</v>
      </c>
      <c r="C31" s="1" t="s">
        <v>75</v>
      </c>
      <c r="D31" t="s">
        <v>7</v>
      </c>
      <c r="E31" t="s">
        <v>14</v>
      </c>
      <c r="F31" t="s">
        <v>76</v>
      </c>
    </row>
    <row r="32" spans="1:6" x14ac:dyDescent="0.35">
      <c r="A32">
        <v>31</v>
      </c>
      <c r="B32" t="s">
        <v>77</v>
      </c>
      <c r="C32" s="1" t="s">
        <v>78</v>
      </c>
      <c r="D32" t="s">
        <v>7</v>
      </c>
      <c r="E32" t="s">
        <v>14</v>
      </c>
    </row>
    <row r="33" spans="1:6" x14ac:dyDescent="0.35">
      <c r="A33">
        <v>32</v>
      </c>
      <c r="B33" t="s">
        <v>79</v>
      </c>
      <c r="C33" s="1" t="s">
        <v>80</v>
      </c>
      <c r="D33" t="s">
        <v>35</v>
      </c>
      <c r="E33" t="s">
        <v>8</v>
      </c>
    </row>
    <row r="34" spans="1:6" x14ac:dyDescent="0.35">
      <c r="A34">
        <v>33</v>
      </c>
      <c r="B34" t="s">
        <v>81</v>
      </c>
      <c r="C34" s="1" t="s">
        <v>82</v>
      </c>
      <c r="D34" t="s">
        <v>35</v>
      </c>
      <c r="E34" t="s">
        <v>14</v>
      </c>
      <c r="F34" t="s">
        <v>54</v>
      </c>
    </row>
    <row r="35" spans="1:6" x14ac:dyDescent="0.35">
      <c r="A35">
        <v>34</v>
      </c>
      <c r="B35" t="s">
        <v>83</v>
      </c>
      <c r="C35" s="1" t="s">
        <v>84</v>
      </c>
      <c r="D35" t="s">
        <v>7</v>
      </c>
      <c r="E35" t="s">
        <v>8</v>
      </c>
      <c r="F35" t="s">
        <v>168</v>
      </c>
    </row>
    <row r="36" spans="1:6" x14ac:dyDescent="0.35">
      <c r="A36">
        <v>35</v>
      </c>
      <c r="B36" t="s">
        <v>85</v>
      </c>
      <c r="C36" s="1" t="s">
        <v>86</v>
      </c>
      <c r="D36" t="s">
        <v>35</v>
      </c>
      <c r="E36" t="s">
        <v>14</v>
      </c>
    </row>
    <row r="37" spans="1:6" x14ac:dyDescent="0.35">
      <c r="A37">
        <v>36</v>
      </c>
      <c r="B37" t="s">
        <v>87</v>
      </c>
      <c r="C37" s="1" t="s">
        <v>88</v>
      </c>
      <c r="D37" t="s">
        <v>7</v>
      </c>
      <c r="E37" t="s">
        <v>14</v>
      </c>
      <c r="F37" t="s">
        <v>20</v>
      </c>
    </row>
    <row r="38" spans="1:6" x14ac:dyDescent="0.35">
      <c r="A38">
        <v>37</v>
      </c>
      <c r="B38" t="s">
        <v>89</v>
      </c>
      <c r="C38" s="1" t="s">
        <v>90</v>
      </c>
      <c r="D38" t="s">
        <v>35</v>
      </c>
      <c r="E38" t="s">
        <v>14</v>
      </c>
    </row>
    <row r="39" spans="1:6" x14ac:dyDescent="0.35">
      <c r="A39">
        <v>38</v>
      </c>
      <c r="B39" t="s">
        <v>91</v>
      </c>
      <c r="C39" s="1" t="s">
        <v>92</v>
      </c>
      <c r="D39" t="s">
        <v>35</v>
      </c>
      <c r="E39" t="s">
        <v>14</v>
      </c>
      <c r="F39" t="s">
        <v>76</v>
      </c>
    </row>
    <row r="40" spans="1:6" x14ac:dyDescent="0.35">
      <c r="A40">
        <v>39</v>
      </c>
      <c r="B40" t="s">
        <v>93</v>
      </c>
      <c r="C40" s="1" t="s">
        <v>94</v>
      </c>
      <c r="D40" t="s">
        <v>35</v>
      </c>
      <c r="E40" t="s">
        <v>14</v>
      </c>
      <c r="F40" t="s">
        <v>95</v>
      </c>
    </row>
    <row r="41" spans="1:6" x14ac:dyDescent="0.35">
      <c r="A41">
        <v>40</v>
      </c>
      <c r="B41" t="s">
        <v>96</v>
      </c>
      <c r="C41" s="1" t="s">
        <v>97</v>
      </c>
      <c r="D41" t="s">
        <v>35</v>
      </c>
      <c r="E41" t="s">
        <v>14</v>
      </c>
      <c r="F41" t="s">
        <v>95</v>
      </c>
    </row>
    <row r="42" spans="1:6" x14ac:dyDescent="0.35">
      <c r="A42">
        <v>41</v>
      </c>
      <c r="B42" t="s">
        <v>98</v>
      </c>
      <c r="C42" s="1" t="s">
        <v>99</v>
      </c>
      <c r="D42" t="s">
        <v>35</v>
      </c>
      <c r="E42" t="s">
        <v>8</v>
      </c>
      <c r="F42" t="s">
        <v>100</v>
      </c>
    </row>
    <row r="43" spans="1:6" x14ac:dyDescent="0.35">
      <c r="A43">
        <v>42</v>
      </c>
      <c r="B43" t="s">
        <v>101</v>
      </c>
      <c r="C43" s="1" t="s">
        <v>102</v>
      </c>
      <c r="D43" t="s">
        <v>35</v>
      </c>
      <c r="E43" t="s">
        <v>14</v>
      </c>
      <c r="F43" t="s">
        <v>95</v>
      </c>
    </row>
    <row r="44" spans="1:6" x14ac:dyDescent="0.35">
      <c r="A44">
        <v>43</v>
      </c>
      <c r="B44" t="s">
        <v>103</v>
      </c>
      <c r="C44" s="1" t="s">
        <v>104</v>
      </c>
      <c r="D44" t="s">
        <v>35</v>
      </c>
      <c r="E44" t="s">
        <v>14</v>
      </c>
      <c r="F44" t="s">
        <v>15</v>
      </c>
    </row>
    <row r="45" spans="1:6" x14ac:dyDescent="0.35">
      <c r="A45">
        <v>44</v>
      </c>
      <c r="B45" t="s">
        <v>105</v>
      </c>
      <c r="C45" s="1" t="s">
        <v>106</v>
      </c>
      <c r="D45" t="s">
        <v>35</v>
      </c>
      <c r="E45" t="s">
        <v>14</v>
      </c>
      <c r="F45" t="s">
        <v>95</v>
      </c>
    </row>
    <row r="46" spans="1:6" x14ac:dyDescent="0.35">
      <c r="A46">
        <v>45</v>
      </c>
      <c r="B46" t="s">
        <v>107</v>
      </c>
      <c r="C46" s="1" t="s">
        <v>108</v>
      </c>
      <c r="D46" t="s">
        <v>35</v>
      </c>
      <c r="E46" t="s">
        <v>14</v>
      </c>
      <c r="F46" t="s">
        <v>109</v>
      </c>
    </row>
    <row r="47" spans="1:6" x14ac:dyDescent="0.35">
      <c r="A47">
        <v>46</v>
      </c>
      <c r="B47" t="s">
        <v>110</v>
      </c>
      <c r="C47" s="1" t="s">
        <v>111</v>
      </c>
      <c r="D47" t="s">
        <v>35</v>
      </c>
      <c r="E47" t="s">
        <v>14</v>
      </c>
      <c r="F47" t="s">
        <v>95</v>
      </c>
    </row>
    <row r="48" spans="1:6" x14ac:dyDescent="0.35">
      <c r="A48">
        <v>47</v>
      </c>
      <c r="B48" t="s">
        <v>112</v>
      </c>
      <c r="C48" s="1" t="s">
        <v>113</v>
      </c>
      <c r="D48" t="s">
        <v>35</v>
      </c>
      <c r="E48" t="s">
        <v>8</v>
      </c>
      <c r="F48" t="s">
        <v>15</v>
      </c>
    </row>
    <row r="49" spans="1:6" x14ac:dyDescent="0.35">
      <c r="A49">
        <v>48</v>
      </c>
      <c r="B49" t="s">
        <v>114</v>
      </c>
      <c r="C49" s="1" t="s">
        <v>115</v>
      </c>
      <c r="D49" t="s">
        <v>35</v>
      </c>
      <c r="E49" t="s">
        <v>14</v>
      </c>
      <c r="F49" t="s">
        <v>59</v>
      </c>
    </row>
    <row r="50" spans="1:6" x14ac:dyDescent="0.35">
      <c r="A50">
        <v>49</v>
      </c>
      <c r="B50" t="s">
        <v>116</v>
      </c>
      <c r="C50" s="1" t="s">
        <v>117</v>
      </c>
      <c r="D50" t="s">
        <v>35</v>
      </c>
      <c r="E50" t="s">
        <v>8</v>
      </c>
      <c r="F50" t="s">
        <v>30</v>
      </c>
    </row>
    <row r="51" spans="1:6" x14ac:dyDescent="0.35">
      <c r="A51">
        <v>50</v>
      </c>
      <c r="B51" t="s">
        <v>118</v>
      </c>
      <c r="C51" s="1" t="s">
        <v>119</v>
      </c>
      <c r="D51" t="s">
        <v>35</v>
      </c>
      <c r="E51" t="s">
        <v>8</v>
      </c>
      <c r="F51" t="s">
        <v>76</v>
      </c>
    </row>
    <row r="52" spans="1:6" x14ac:dyDescent="0.35">
      <c r="A52">
        <v>51</v>
      </c>
      <c r="B52" t="s">
        <v>120</v>
      </c>
      <c r="C52" s="1" t="s">
        <v>121</v>
      </c>
      <c r="D52" t="s">
        <v>35</v>
      </c>
      <c r="E52" t="s">
        <v>14</v>
      </c>
      <c r="F52" t="s">
        <v>122</v>
      </c>
    </row>
    <row r="53" spans="1:6" x14ac:dyDescent="0.35">
      <c r="A53">
        <v>52</v>
      </c>
      <c r="B53" t="s">
        <v>123</v>
      </c>
      <c r="C53" s="1" t="s">
        <v>124</v>
      </c>
      <c r="D53" t="s">
        <v>35</v>
      </c>
      <c r="E53" t="s">
        <v>8</v>
      </c>
      <c r="F53" t="s">
        <v>125</v>
      </c>
    </row>
    <row r="54" spans="1:6" x14ac:dyDescent="0.35">
      <c r="A54">
        <v>53</v>
      </c>
      <c r="B54" t="s">
        <v>126</v>
      </c>
      <c r="C54" s="1" t="s">
        <v>127</v>
      </c>
      <c r="D54" t="s">
        <v>35</v>
      </c>
      <c r="E54" t="s">
        <v>14</v>
      </c>
      <c r="F54" t="s">
        <v>122</v>
      </c>
    </row>
    <row r="55" spans="1:6" x14ac:dyDescent="0.35">
      <c r="A55">
        <v>54</v>
      </c>
      <c r="B55" t="s">
        <v>128</v>
      </c>
      <c r="C55" s="1" t="s">
        <v>129</v>
      </c>
      <c r="D55" t="s">
        <v>35</v>
      </c>
      <c r="E55" t="s">
        <v>14</v>
      </c>
      <c r="F55" t="s">
        <v>100</v>
      </c>
    </row>
    <row r="56" spans="1:6" x14ac:dyDescent="0.35">
      <c r="A56">
        <v>55</v>
      </c>
      <c r="B56" t="s">
        <v>130</v>
      </c>
      <c r="C56" s="1" t="s">
        <v>131</v>
      </c>
      <c r="D56" t="s">
        <v>35</v>
      </c>
      <c r="E56" t="s">
        <v>8</v>
      </c>
      <c r="F56" t="s">
        <v>100</v>
      </c>
    </row>
    <row r="57" spans="1:6" x14ac:dyDescent="0.35">
      <c r="A57">
        <v>56</v>
      </c>
      <c r="B57" t="s">
        <v>132</v>
      </c>
      <c r="C57" s="1" t="s">
        <v>133</v>
      </c>
      <c r="D57" t="s">
        <v>35</v>
      </c>
      <c r="E57" t="s">
        <v>8</v>
      </c>
      <c r="F57" t="s">
        <v>125</v>
      </c>
    </row>
    <row r="58" spans="1:6" x14ac:dyDescent="0.35">
      <c r="A58">
        <v>57</v>
      </c>
      <c r="B58" t="s">
        <v>134</v>
      </c>
      <c r="C58" s="1" t="s">
        <v>135</v>
      </c>
      <c r="D58" t="s">
        <v>7</v>
      </c>
      <c r="E58" t="s">
        <v>8</v>
      </c>
      <c r="F58" t="s">
        <v>30</v>
      </c>
    </row>
    <row r="59" spans="1:6" x14ac:dyDescent="0.35">
      <c r="A59">
        <v>58</v>
      </c>
      <c r="B59" t="s">
        <v>136</v>
      </c>
      <c r="C59" s="1" t="s">
        <v>137</v>
      </c>
      <c r="D59" t="s">
        <v>7</v>
      </c>
      <c r="E59" t="s">
        <v>8</v>
      </c>
      <c r="F59" t="s">
        <v>30</v>
      </c>
    </row>
    <row r="60" spans="1:6" x14ac:dyDescent="0.35">
      <c r="A60">
        <v>59</v>
      </c>
      <c r="B60" t="s">
        <v>138</v>
      </c>
      <c r="C60" s="1" t="s">
        <v>139</v>
      </c>
      <c r="D60" t="s">
        <v>35</v>
      </c>
      <c r="E60" t="s">
        <v>8</v>
      </c>
      <c r="F60" t="s">
        <v>140</v>
      </c>
    </row>
    <row r="61" spans="1:6" x14ac:dyDescent="0.35">
      <c r="A61">
        <v>60</v>
      </c>
      <c r="B61" t="s">
        <v>141</v>
      </c>
      <c r="C61" s="1" t="s">
        <v>142</v>
      </c>
      <c r="D61" t="s">
        <v>35</v>
      </c>
      <c r="E61" t="s">
        <v>14</v>
      </c>
      <c r="F61" t="s">
        <v>140</v>
      </c>
    </row>
    <row r="62" spans="1:6" x14ac:dyDescent="0.35">
      <c r="A62">
        <v>61</v>
      </c>
      <c r="B62" t="s">
        <v>143</v>
      </c>
      <c r="C62" s="1" t="s">
        <v>144</v>
      </c>
      <c r="D62" t="s">
        <v>35</v>
      </c>
      <c r="E62" t="s">
        <v>8</v>
      </c>
      <c r="F62" t="s">
        <v>140</v>
      </c>
    </row>
    <row r="63" spans="1:6" x14ac:dyDescent="0.35">
      <c r="A63">
        <v>62</v>
      </c>
      <c r="B63" t="s">
        <v>145</v>
      </c>
      <c r="C63" s="1" t="s">
        <v>146</v>
      </c>
      <c r="D63" t="s">
        <v>35</v>
      </c>
      <c r="E63" t="s">
        <v>14</v>
      </c>
      <c r="F63" t="s">
        <v>147</v>
      </c>
    </row>
    <row r="64" spans="1:6" x14ac:dyDescent="0.35">
      <c r="A64">
        <v>63</v>
      </c>
      <c r="B64" t="s">
        <v>148</v>
      </c>
      <c r="C64" s="1" t="s">
        <v>149</v>
      </c>
      <c r="D64" t="s">
        <v>35</v>
      </c>
      <c r="E64" t="s">
        <v>14</v>
      </c>
      <c r="F64" t="s">
        <v>147</v>
      </c>
    </row>
    <row r="65" spans="1:6" x14ac:dyDescent="0.35">
      <c r="A65">
        <v>64</v>
      </c>
      <c r="B65" t="s">
        <v>150</v>
      </c>
      <c r="C65" s="1" t="s">
        <v>151</v>
      </c>
      <c r="D65" t="s">
        <v>35</v>
      </c>
      <c r="E65" t="s">
        <v>8</v>
      </c>
      <c r="F65" t="s">
        <v>147</v>
      </c>
    </row>
    <row r="66" spans="1:6" x14ac:dyDescent="0.35">
      <c r="A66">
        <v>65</v>
      </c>
      <c r="B66" t="s">
        <v>152</v>
      </c>
      <c r="C66" s="1" t="s">
        <v>153</v>
      </c>
      <c r="D66" t="s">
        <v>35</v>
      </c>
      <c r="E66" t="s">
        <v>14</v>
      </c>
      <c r="F66" t="s">
        <v>154</v>
      </c>
    </row>
    <row r="67" spans="1:6" x14ac:dyDescent="0.35">
      <c r="A67">
        <v>66</v>
      </c>
      <c r="B67" t="s">
        <v>155</v>
      </c>
      <c r="C67" s="1" t="s">
        <v>156</v>
      </c>
      <c r="D67" t="s">
        <v>35</v>
      </c>
      <c r="E67" t="s">
        <v>8</v>
      </c>
      <c r="F67" t="s">
        <v>147</v>
      </c>
    </row>
    <row r="68" spans="1:6" x14ac:dyDescent="0.35">
      <c r="A68">
        <v>67</v>
      </c>
      <c r="B68" t="s">
        <v>157</v>
      </c>
      <c r="C68" s="1" t="s">
        <v>158</v>
      </c>
      <c r="D68" t="s">
        <v>35</v>
      </c>
      <c r="E68" t="s">
        <v>14</v>
      </c>
      <c r="F68" t="s">
        <v>154</v>
      </c>
    </row>
    <row r="69" spans="1:6" x14ac:dyDescent="0.35">
      <c r="A69">
        <v>68</v>
      </c>
      <c r="B69" t="s">
        <v>159</v>
      </c>
      <c r="C69" s="1" t="s">
        <v>160</v>
      </c>
      <c r="D69" t="s">
        <v>35</v>
      </c>
      <c r="E69" t="s">
        <v>14</v>
      </c>
      <c r="F69" t="s">
        <v>154</v>
      </c>
    </row>
    <row r="70" spans="1:6" x14ac:dyDescent="0.35">
      <c r="A70">
        <v>69</v>
      </c>
      <c r="B70" t="s">
        <v>161</v>
      </c>
      <c r="C70" s="1" t="s">
        <v>162</v>
      </c>
      <c r="D70" t="s">
        <v>35</v>
      </c>
      <c r="E70" t="s">
        <v>8</v>
      </c>
      <c r="F70" t="s">
        <v>140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751A5-2DCC-4535-BE11-901D796CBEC1}">
  <dimension ref="A1:F62"/>
  <sheetViews>
    <sheetView zoomScale="108" zoomScaleNormal="235" workbookViewId="0">
      <selection activeCell="C1" sqref="C1:C1048576"/>
    </sheetView>
  </sheetViews>
  <sheetFormatPr defaultRowHeight="14.5" x14ac:dyDescent="0.35"/>
  <cols>
    <col min="2" max="2" width="32.7265625" customWidth="1"/>
    <col min="3" max="3" width="16.81640625" style="1" customWidth="1"/>
  </cols>
  <sheetData>
    <row r="1" spans="1:6" x14ac:dyDescent="0.35">
      <c r="A1" s="2" t="s">
        <v>172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</row>
    <row r="2" spans="1:6" x14ac:dyDescent="0.35">
      <c r="A2">
        <v>1</v>
      </c>
      <c r="B2" t="s">
        <v>10</v>
      </c>
      <c r="C2" s="1" t="s">
        <v>11</v>
      </c>
      <c r="D2" t="s">
        <v>7</v>
      </c>
      <c r="E2" t="s">
        <v>8</v>
      </c>
      <c r="F2" t="s">
        <v>9</v>
      </c>
    </row>
    <row r="3" spans="1:6" x14ac:dyDescent="0.35">
      <c r="A3">
        <v>2</v>
      </c>
      <c r="B3" t="s">
        <v>173</v>
      </c>
      <c r="C3" s="1" t="s">
        <v>174</v>
      </c>
      <c r="D3" t="s">
        <v>7</v>
      </c>
      <c r="E3" t="s">
        <v>8</v>
      </c>
    </row>
    <row r="4" spans="1:6" x14ac:dyDescent="0.35">
      <c r="A4">
        <v>3</v>
      </c>
      <c r="B4" t="s">
        <v>5</v>
      </c>
      <c r="C4" s="1" t="s">
        <v>6</v>
      </c>
      <c r="D4" t="s">
        <v>7</v>
      </c>
      <c r="E4" t="s">
        <v>8</v>
      </c>
      <c r="F4" t="s">
        <v>9</v>
      </c>
    </row>
    <row r="5" spans="1:6" x14ac:dyDescent="0.35">
      <c r="A5">
        <v>4</v>
      </c>
      <c r="B5" t="s">
        <v>175</v>
      </c>
      <c r="C5" s="1" t="s">
        <v>176</v>
      </c>
      <c r="D5" t="s">
        <v>35</v>
      </c>
      <c r="E5" t="s">
        <v>14</v>
      </c>
      <c r="F5" t="s">
        <v>9</v>
      </c>
    </row>
    <row r="6" spans="1:6" x14ac:dyDescent="0.35">
      <c r="A6">
        <v>5</v>
      </c>
      <c r="B6" t="s">
        <v>26</v>
      </c>
      <c r="C6" s="1" t="s">
        <v>27</v>
      </c>
      <c r="D6" t="s">
        <v>7</v>
      </c>
      <c r="E6" t="s">
        <v>14</v>
      </c>
    </row>
    <row r="7" spans="1:6" x14ac:dyDescent="0.35">
      <c r="A7">
        <v>6</v>
      </c>
      <c r="B7" t="s">
        <v>177</v>
      </c>
      <c r="C7" s="1" t="s">
        <v>178</v>
      </c>
      <c r="D7" t="s">
        <v>7</v>
      </c>
      <c r="E7" t="s">
        <v>14</v>
      </c>
    </row>
    <row r="8" spans="1:6" x14ac:dyDescent="0.35">
      <c r="A8">
        <v>7</v>
      </c>
      <c r="B8" t="s">
        <v>31</v>
      </c>
      <c r="C8" s="1" t="s">
        <v>32</v>
      </c>
      <c r="D8" t="s">
        <v>7</v>
      </c>
      <c r="E8" t="s">
        <v>14</v>
      </c>
      <c r="F8" t="s">
        <v>20</v>
      </c>
    </row>
    <row r="9" spans="1:6" x14ac:dyDescent="0.35">
      <c r="A9">
        <v>8</v>
      </c>
      <c r="B9" t="s">
        <v>12</v>
      </c>
      <c r="C9" s="1" t="s">
        <v>13</v>
      </c>
      <c r="D9" t="s">
        <v>7</v>
      </c>
      <c r="E9" t="s">
        <v>14</v>
      </c>
      <c r="F9" t="s">
        <v>15</v>
      </c>
    </row>
    <row r="10" spans="1:6" x14ac:dyDescent="0.35">
      <c r="A10">
        <v>9</v>
      </c>
      <c r="B10" t="s">
        <v>38</v>
      </c>
      <c r="C10" s="1" t="s">
        <v>39</v>
      </c>
      <c r="D10" t="s">
        <v>7</v>
      </c>
      <c r="E10" t="s">
        <v>8</v>
      </c>
      <c r="F10" t="s">
        <v>20</v>
      </c>
    </row>
    <row r="11" spans="1:6" x14ac:dyDescent="0.35">
      <c r="A11">
        <v>10</v>
      </c>
      <c r="B11" t="s">
        <v>23</v>
      </c>
      <c r="C11" s="1" t="s">
        <v>24</v>
      </c>
      <c r="D11" t="s">
        <v>7</v>
      </c>
      <c r="E11" t="s">
        <v>14</v>
      </c>
      <c r="F11" t="s">
        <v>25</v>
      </c>
    </row>
    <row r="12" spans="1:6" x14ac:dyDescent="0.35">
      <c r="A12">
        <v>11</v>
      </c>
      <c r="B12" t="s">
        <v>52</v>
      </c>
      <c r="C12" s="1" t="s">
        <v>53</v>
      </c>
      <c r="D12" t="s">
        <v>35</v>
      </c>
      <c r="E12" t="s">
        <v>8</v>
      </c>
      <c r="F12" t="s">
        <v>54</v>
      </c>
    </row>
    <row r="13" spans="1:6" x14ac:dyDescent="0.35">
      <c r="A13">
        <v>12</v>
      </c>
      <c r="B13" t="s">
        <v>44</v>
      </c>
      <c r="C13" s="1" t="s">
        <v>45</v>
      </c>
      <c r="D13" t="s">
        <v>7</v>
      </c>
      <c r="E13" t="s">
        <v>8</v>
      </c>
    </row>
    <row r="14" spans="1:6" x14ac:dyDescent="0.35">
      <c r="A14">
        <v>13</v>
      </c>
      <c r="B14" t="s">
        <v>36</v>
      </c>
      <c r="C14" s="1" t="s">
        <v>37</v>
      </c>
      <c r="D14" t="s">
        <v>7</v>
      </c>
      <c r="E14" t="s">
        <v>14</v>
      </c>
      <c r="F14" t="s">
        <v>25</v>
      </c>
    </row>
    <row r="15" spans="1:6" x14ac:dyDescent="0.35">
      <c r="A15">
        <v>14</v>
      </c>
      <c r="B15" t="s">
        <v>42</v>
      </c>
      <c r="C15" s="1" t="s">
        <v>43</v>
      </c>
      <c r="D15" t="s">
        <v>35</v>
      </c>
      <c r="E15" t="s">
        <v>14</v>
      </c>
      <c r="F15" t="s">
        <v>25</v>
      </c>
    </row>
    <row r="16" spans="1:6" x14ac:dyDescent="0.35">
      <c r="A16">
        <v>15</v>
      </c>
      <c r="B16" t="s">
        <v>46</v>
      </c>
      <c r="C16" s="1" t="s">
        <v>47</v>
      </c>
      <c r="D16" t="s">
        <v>7</v>
      </c>
      <c r="E16" t="s">
        <v>14</v>
      </c>
      <c r="F16" t="s">
        <v>9</v>
      </c>
    </row>
    <row r="17" spans="1:6" x14ac:dyDescent="0.35">
      <c r="A17">
        <v>16</v>
      </c>
      <c r="B17" t="s">
        <v>21</v>
      </c>
      <c r="C17" s="1" t="s">
        <v>22</v>
      </c>
      <c r="D17" t="s">
        <v>7</v>
      </c>
      <c r="E17" t="s">
        <v>14</v>
      </c>
      <c r="F17" t="s">
        <v>15</v>
      </c>
    </row>
    <row r="18" spans="1:6" x14ac:dyDescent="0.35">
      <c r="A18">
        <v>17</v>
      </c>
      <c r="B18" t="s">
        <v>40</v>
      </c>
      <c r="C18" s="1" t="s">
        <v>41</v>
      </c>
      <c r="D18" t="s">
        <v>7</v>
      </c>
      <c r="E18" t="s">
        <v>14</v>
      </c>
      <c r="F18" t="s">
        <v>20</v>
      </c>
    </row>
    <row r="19" spans="1:6" x14ac:dyDescent="0.35">
      <c r="A19">
        <v>18</v>
      </c>
      <c r="B19" t="s">
        <v>179</v>
      </c>
      <c r="C19" s="1" t="s">
        <v>180</v>
      </c>
      <c r="D19" t="s">
        <v>7</v>
      </c>
      <c r="E19" t="s">
        <v>14</v>
      </c>
    </row>
    <row r="20" spans="1:6" x14ac:dyDescent="0.35">
      <c r="A20">
        <v>19</v>
      </c>
      <c r="B20" t="s">
        <v>55</v>
      </c>
      <c r="C20" s="1" t="s">
        <v>56</v>
      </c>
      <c r="D20" t="s">
        <v>35</v>
      </c>
      <c r="E20" t="s">
        <v>8</v>
      </c>
      <c r="F20" t="s">
        <v>54</v>
      </c>
    </row>
    <row r="21" spans="1:6" x14ac:dyDescent="0.35">
      <c r="A21">
        <v>20</v>
      </c>
      <c r="B21" t="s">
        <v>33</v>
      </c>
      <c r="C21" s="1" t="s">
        <v>34</v>
      </c>
      <c r="D21" t="s">
        <v>35</v>
      </c>
      <c r="E21" t="s">
        <v>14</v>
      </c>
      <c r="F21" t="s">
        <v>25</v>
      </c>
    </row>
    <row r="22" spans="1:6" x14ac:dyDescent="0.35">
      <c r="A22">
        <v>21</v>
      </c>
      <c r="B22" t="s">
        <v>181</v>
      </c>
      <c r="C22" s="1" t="s">
        <v>182</v>
      </c>
      <c r="D22" t="s">
        <v>7</v>
      </c>
      <c r="E22" t="s">
        <v>14</v>
      </c>
    </row>
    <row r="23" spans="1:6" x14ac:dyDescent="0.35">
      <c r="A23">
        <v>22</v>
      </c>
      <c r="B23" t="s">
        <v>64</v>
      </c>
      <c r="C23" s="1" t="s">
        <v>65</v>
      </c>
      <c r="D23" t="s">
        <v>35</v>
      </c>
      <c r="E23" t="s">
        <v>8</v>
      </c>
      <c r="F23" t="s">
        <v>54</v>
      </c>
    </row>
    <row r="24" spans="1:6" x14ac:dyDescent="0.35">
      <c r="A24">
        <v>23</v>
      </c>
      <c r="B24" t="s">
        <v>167</v>
      </c>
      <c r="C24" s="1" t="s">
        <v>183</v>
      </c>
      <c r="D24" t="s">
        <v>35</v>
      </c>
      <c r="E24" t="s">
        <v>14</v>
      </c>
      <c r="F24" t="s">
        <v>168</v>
      </c>
    </row>
    <row r="25" spans="1:6" x14ac:dyDescent="0.35">
      <c r="A25">
        <v>24</v>
      </c>
      <c r="B25" t="s">
        <v>83</v>
      </c>
      <c r="C25" s="1" t="s">
        <v>84</v>
      </c>
      <c r="D25" t="s">
        <v>7</v>
      </c>
      <c r="E25" t="s">
        <v>8</v>
      </c>
      <c r="F25" t="s">
        <v>168</v>
      </c>
    </row>
    <row r="26" spans="1:6" x14ac:dyDescent="0.35">
      <c r="A26">
        <v>25</v>
      </c>
      <c r="B26" t="s">
        <v>81</v>
      </c>
      <c r="C26" s="1" t="s">
        <v>82</v>
      </c>
      <c r="D26" t="s">
        <v>35</v>
      </c>
      <c r="E26" t="s">
        <v>14</v>
      </c>
      <c r="F26" t="s">
        <v>54</v>
      </c>
    </row>
    <row r="27" spans="1:6" x14ac:dyDescent="0.35">
      <c r="A27">
        <v>26</v>
      </c>
      <c r="B27" t="s">
        <v>70</v>
      </c>
      <c r="C27" s="1" t="s">
        <v>71</v>
      </c>
      <c r="D27" t="s">
        <v>7</v>
      </c>
      <c r="E27" t="s">
        <v>14</v>
      </c>
      <c r="F27" t="s">
        <v>25</v>
      </c>
    </row>
    <row r="28" spans="1:6" x14ac:dyDescent="0.35">
      <c r="A28">
        <v>27</v>
      </c>
      <c r="B28" t="s">
        <v>74</v>
      </c>
      <c r="C28" s="1" t="s">
        <v>75</v>
      </c>
      <c r="D28" t="s">
        <v>7</v>
      </c>
      <c r="E28" t="s">
        <v>14</v>
      </c>
      <c r="F28" t="s">
        <v>76</v>
      </c>
    </row>
    <row r="29" spans="1:6" x14ac:dyDescent="0.35">
      <c r="A29">
        <v>28</v>
      </c>
      <c r="B29" t="s">
        <v>103</v>
      </c>
      <c r="C29" s="1" t="s">
        <v>104</v>
      </c>
      <c r="D29" t="s">
        <v>35</v>
      </c>
      <c r="E29" t="s">
        <v>14</v>
      </c>
      <c r="F29" t="s">
        <v>15</v>
      </c>
    </row>
    <row r="30" spans="1:6" x14ac:dyDescent="0.35">
      <c r="A30">
        <v>29</v>
      </c>
      <c r="B30" t="s">
        <v>66</v>
      </c>
      <c r="C30" s="1" t="s">
        <v>67</v>
      </c>
      <c r="D30" t="s">
        <v>35</v>
      </c>
      <c r="E30" t="s">
        <v>14</v>
      </c>
      <c r="F30" t="s">
        <v>9</v>
      </c>
    </row>
    <row r="31" spans="1:6" x14ac:dyDescent="0.35">
      <c r="A31">
        <v>29</v>
      </c>
      <c r="B31" t="s">
        <v>170</v>
      </c>
      <c r="C31" s="1" t="s">
        <v>184</v>
      </c>
      <c r="D31" t="s">
        <v>35</v>
      </c>
      <c r="E31" t="s">
        <v>8</v>
      </c>
      <c r="F31" t="s">
        <v>168</v>
      </c>
    </row>
    <row r="32" spans="1:6" x14ac:dyDescent="0.35">
      <c r="A32">
        <v>30</v>
      </c>
      <c r="B32" t="s">
        <v>171</v>
      </c>
      <c r="C32" s="1" t="s">
        <v>185</v>
      </c>
      <c r="D32" t="s">
        <v>35</v>
      </c>
      <c r="E32" t="s">
        <v>8</v>
      </c>
      <c r="F32" t="s">
        <v>168</v>
      </c>
    </row>
    <row r="33" spans="1:6" x14ac:dyDescent="0.35">
      <c r="A33">
        <v>31</v>
      </c>
      <c r="B33" t="s">
        <v>186</v>
      </c>
      <c r="C33" s="1" t="s">
        <v>187</v>
      </c>
      <c r="D33" t="s">
        <v>7</v>
      </c>
      <c r="E33" t="s">
        <v>14</v>
      </c>
    </row>
    <row r="34" spans="1:6" x14ac:dyDescent="0.35">
      <c r="A34">
        <v>32</v>
      </c>
      <c r="B34" t="s">
        <v>93</v>
      </c>
      <c r="C34" s="1" t="s">
        <v>94</v>
      </c>
      <c r="D34" t="s">
        <v>35</v>
      </c>
      <c r="E34" t="s">
        <v>14</v>
      </c>
      <c r="F34" t="s">
        <v>95</v>
      </c>
    </row>
    <row r="35" spans="1:6" x14ac:dyDescent="0.35">
      <c r="A35">
        <v>33</v>
      </c>
      <c r="B35" t="s">
        <v>98</v>
      </c>
      <c r="C35" s="1" t="s">
        <v>99</v>
      </c>
      <c r="D35" t="s">
        <v>35</v>
      </c>
      <c r="E35" t="s">
        <v>8</v>
      </c>
      <c r="F35" t="s">
        <v>100</v>
      </c>
    </row>
    <row r="36" spans="1:6" x14ac:dyDescent="0.35">
      <c r="A36">
        <v>34</v>
      </c>
      <c r="B36" t="s">
        <v>118</v>
      </c>
      <c r="C36" s="1" t="s">
        <v>119</v>
      </c>
      <c r="D36" t="s">
        <v>35</v>
      </c>
      <c r="E36" t="s">
        <v>8</v>
      </c>
      <c r="F36" t="s">
        <v>76</v>
      </c>
    </row>
    <row r="37" spans="1:6" x14ac:dyDescent="0.35">
      <c r="A37">
        <v>35</v>
      </c>
      <c r="B37" t="s">
        <v>128</v>
      </c>
      <c r="C37" s="1" t="s">
        <v>129</v>
      </c>
      <c r="D37" t="s">
        <v>35</v>
      </c>
      <c r="E37" t="s">
        <v>14</v>
      </c>
      <c r="F37" t="s">
        <v>100</v>
      </c>
    </row>
    <row r="38" spans="1:6" x14ac:dyDescent="0.35">
      <c r="A38">
        <v>36</v>
      </c>
      <c r="B38" t="s">
        <v>91</v>
      </c>
      <c r="C38" s="1" t="s">
        <v>92</v>
      </c>
      <c r="D38" t="s">
        <v>35</v>
      </c>
      <c r="E38" t="s">
        <v>14</v>
      </c>
      <c r="F38" t="s">
        <v>76</v>
      </c>
    </row>
    <row r="39" spans="1:6" x14ac:dyDescent="0.35">
      <c r="A39">
        <v>37</v>
      </c>
      <c r="B39" t="s">
        <v>164</v>
      </c>
      <c r="C39" s="1" t="s">
        <v>188</v>
      </c>
      <c r="D39" t="s">
        <v>35</v>
      </c>
      <c r="E39" t="s">
        <v>8</v>
      </c>
      <c r="F39" t="s">
        <v>76</v>
      </c>
    </row>
    <row r="40" spans="1:6" x14ac:dyDescent="0.35">
      <c r="A40">
        <v>38</v>
      </c>
      <c r="B40" t="s">
        <v>123</v>
      </c>
      <c r="C40" s="1" t="s">
        <v>124</v>
      </c>
      <c r="D40" t="s">
        <v>35</v>
      </c>
      <c r="E40" t="s">
        <v>8</v>
      </c>
      <c r="F40" t="s">
        <v>125</v>
      </c>
    </row>
    <row r="41" spans="1:6" x14ac:dyDescent="0.35">
      <c r="A41">
        <v>39</v>
      </c>
      <c r="B41" t="s">
        <v>130</v>
      </c>
      <c r="C41" s="1" t="s">
        <v>131</v>
      </c>
      <c r="D41" t="s">
        <v>35</v>
      </c>
      <c r="E41" t="s">
        <v>8</v>
      </c>
      <c r="F41" t="s">
        <v>100</v>
      </c>
    </row>
    <row r="42" spans="1:6" x14ac:dyDescent="0.35">
      <c r="A42">
        <v>40</v>
      </c>
      <c r="B42" t="s">
        <v>107</v>
      </c>
      <c r="C42" s="1" t="s">
        <v>108</v>
      </c>
      <c r="D42" t="s">
        <v>35</v>
      </c>
      <c r="E42" t="s">
        <v>14</v>
      </c>
      <c r="F42" t="s">
        <v>109</v>
      </c>
    </row>
    <row r="43" spans="1:6" x14ac:dyDescent="0.35">
      <c r="A43">
        <v>41</v>
      </c>
      <c r="B43" t="s">
        <v>105</v>
      </c>
      <c r="C43" s="1" t="s">
        <v>106</v>
      </c>
      <c r="D43" t="s">
        <v>35</v>
      </c>
      <c r="E43" t="s">
        <v>14</v>
      </c>
      <c r="F43" t="s">
        <v>95</v>
      </c>
    </row>
    <row r="44" spans="1:6" x14ac:dyDescent="0.35">
      <c r="A44">
        <v>42</v>
      </c>
      <c r="B44" t="s">
        <v>110</v>
      </c>
      <c r="C44" s="1" t="s">
        <v>111</v>
      </c>
      <c r="D44" t="s">
        <v>35</v>
      </c>
      <c r="E44" t="s">
        <v>14</v>
      </c>
      <c r="F44" t="s">
        <v>95</v>
      </c>
    </row>
    <row r="45" spans="1:6" x14ac:dyDescent="0.35">
      <c r="A45">
        <v>43</v>
      </c>
      <c r="B45" t="s">
        <v>189</v>
      </c>
      <c r="C45" s="1" t="s">
        <v>190</v>
      </c>
      <c r="D45" t="s">
        <v>35</v>
      </c>
      <c r="E45" t="s">
        <v>14</v>
      </c>
      <c r="F45" t="s">
        <v>191</v>
      </c>
    </row>
    <row r="46" spans="1:6" x14ac:dyDescent="0.35">
      <c r="A46">
        <v>44</v>
      </c>
      <c r="B46" t="s">
        <v>120</v>
      </c>
      <c r="C46" s="1" t="s">
        <v>121</v>
      </c>
      <c r="D46" t="s">
        <v>35</v>
      </c>
      <c r="E46" t="s">
        <v>14</v>
      </c>
      <c r="F46" t="s">
        <v>122</v>
      </c>
    </row>
    <row r="47" spans="1:6" x14ac:dyDescent="0.35">
      <c r="A47">
        <v>45</v>
      </c>
      <c r="B47" t="s">
        <v>192</v>
      </c>
      <c r="C47" s="1" t="s">
        <v>193</v>
      </c>
      <c r="D47" t="s">
        <v>35</v>
      </c>
      <c r="E47" t="s">
        <v>14</v>
      </c>
      <c r="F47" t="s">
        <v>100</v>
      </c>
    </row>
    <row r="48" spans="1:6" x14ac:dyDescent="0.35">
      <c r="A48">
        <v>46</v>
      </c>
      <c r="B48" t="s">
        <v>148</v>
      </c>
      <c r="C48" s="1" t="s">
        <v>149</v>
      </c>
      <c r="D48" t="s">
        <v>35</v>
      </c>
      <c r="E48" t="s">
        <v>14</v>
      </c>
      <c r="F48" t="s">
        <v>147</v>
      </c>
    </row>
    <row r="49" spans="1:6" x14ac:dyDescent="0.35">
      <c r="A49">
        <v>47</v>
      </c>
      <c r="B49" t="s">
        <v>155</v>
      </c>
      <c r="C49" s="1" t="s">
        <v>156</v>
      </c>
      <c r="D49" t="s">
        <v>35</v>
      </c>
      <c r="E49" t="s">
        <v>8</v>
      </c>
      <c r="F49" t="s">
        <v>147</v>
      </c>
    </row>
    <row r="50" spans="1:6" x14ac:dyDescent="0.35">
      <c r="A50">
        <v>48</v>
      </c>
      <c r="B50" t="s">
        <v>126</v>
      </c>
      <c r="C50" s="1" t="s">
        <v>127</v>
      </c>
      <c r="D50" t="s">
        <v>35</v>
      </c>
      <c r="E50" t="s">
        <v>14</v>
      </c>
      <c r="F50" t="s">
        <v>122</v>
      </c>
    </row>
    <row r="51" spans="1:6" x14ac:dyDescent="0.35">
      <c r="A51">
        <v>49</v>
      </c>
      <c r="B51" t="s">
        <v>163</v>
      </c>
      <c r="C51" s="1" t="s">
        <v>194</v>
      </c>
      <c r="D51" t="s">
        <v>35</v>
      </c>
      <c r="E51" t="s">
        <v>8</v>
      </c>
      <c r="F51" t="s">
        <v>76</v>
      </c>
    </row>
    <row r="52" spans="1:6" x14ac:dyDescent="0.35">
      <c r="A52">
        <v>50</v>
      </c>
      <c r="B52" t="s">
        <v>141</v>
      </c>
      <c r="C52" s="1" t="s">
        <v>142</v>
      </c>
      <c r="D52" t="s">
        <v>35</v>
      </c>
      <c r="E52" t="s">
        <v>14</v>
      </c>
      <c r="F52" t="s">
        <v>140</v>
      </c>
    </row>
    <row r="53" spans="1:6" x14ac:dyDescent="0.35">
      <c r="A53">
        <v>51</v>
      </c>
      <c r="B53" t="s">
        <v>138</v>
      </c>
      <c r="C53" s="1" t="s">
        <v>139</v>
      </c>
      <c r="D53" t="s">
        <v>35</v>
      </c>
      <c r="E53" t="s">
        <v>8</v>
      </c>
      <c r="F53" t="s">
        <v>140</v>
      </c>
    </row>
    <row r="54" spans="1:6" x14ac:dyDescent="0.35">
      <c r="A54">
        <v>52</v>
      </c>
      <c r="B54" t="s">
        <v>195</v>
      </c>
      <c r="C54" s="1" t="s">
        <v>196</v>
      </c>
      <c r="D54" t="s">
        <v>35</v>
      </c>
      <c r="E54" t="s">
        <v>14</v>
      </c>
      <c r="F54" t="s">
        <v>122</v>
      </c>
    </row>
    <row r="55" spans="1:6" x14ac:dyDescent="0.35">
      <c r="A55">
        <v>53</v>
      </c>
      <c r="B55" t="s">
        <v>197</v>
      </c>
      <c r="C55" s="1" t="s">
        <v>198</v>
      </c>
      <c r="D55" t="s">
        <v>35</v>
      </c>
      <c r="E55" t="s">
        <v>8</v>
      </c>
    </row>
    <row r="56" spans="1:6" x14ac:dyDescent="0.35">
      <c r="A56">
        <v>54</v>
      </c>
      <c r="B56" t="s">
        <v>132</v>
      </c>
      <c r="C56" s="1" t="s">
        <v>133</v>
      </c>
      <c r="D56" t="s">
        <v>35</v>
      </c>
      <c r="E56" t="s">
        <v>8</v>
      </c>
      <c r="F56" t="s">
        <v>125</v>
      </c>
    </row>
    <row r="57" spans="1:6" x14ac:dyDescent="0.35">
      <c r="A57">
        <v>55</v>
      </c>
      <c r="B57" t="s">
        <v>152</v>
      </c>
      <c r="C57" s="1" t="s">
        <v>153</v>
      </c>
      <c r="D57" t="s">
        <v>35</v>
      </c>
      <c r="E57" t="s">
        <v>14</v>
      </c>
      <c r="F57" t="s">
        <v>154</v>
      </c>
    </row>
    <row r="58" spans="1:6" x14ac:dyDescent="0.35">
      <c r="A58">
        <v>56</v>
      </c>
      <c r="B58" t="s">
        <v>145</v>
      </c>
      <c r="C58" s="1" t="s">
        <v>146</v>
      </c>
      <c r="D58" t="s">
        <v>35</v>
      </c>
      <c r="E58" t="s">
        <v>14</v>
      </c>
      <c r="F58" t="s">
        <v>147</v>
      </c>
    </row>
    <row r="59" spans="1:6" x14ac:dyDescent="0.35">
      <c r="A59">
        <v>57</v>
      </c>
      <c r="B59" t="s">
        <v>165</v>
      </c>
      <c r="C59" s="1" t="s">
        <v>199</v>
      </c>
      <c r="D59" t="s">
        <v>35</v>
      </c>
      <c r="E59" t="s">
        <v>14</v>
      </c>
      <c r="F59" t="s">
        <v>147</v>
      </c>
    </row>
    <row r="60" spans="1:6" x14ac:dyDescent="0.35">
      <c r="A60">
        <v>58</v>
      </c>
      <c r="B60" t="s">
        <v>159</v>
      </c>
      <c r="C60" s="1" t="s">
        <v>160</v>
      </c>
      <c r="D60" t="s">
        <v>35</v>
      </c>
      <c r="E60" t="s">
        <v>14</v>
      </c>
      <c r="F60" t="s">
        <v>154</v>
      </c>
    </row>
    <row r="61" spans="1:6" x14ac:dyDescent="0.35">
      <c r="A61">
        <v>59</v>
      </c>
      <c r="B61" t="s">
        <v>200</v>
      </c>
      <c r="C61" s="1" t="s">
        <v>201</v>
      </c>
      <c r="D61" t="s">
        <v>35</v>
      </c>
      <c r="E61" t="s">
        <v>14</v>
      </c>
      <c r="F61" t="s">
        <v>154</v>
      </c>
    </row>
    <row r="62" spans="1:6" x14ac:dyDescent="0.35">
      <c r="A62">
        <v>60</v>
      </c>
      <c r="B62" t="s">
        <v>202</v>
      </c>
      <c r="C62" s="1" t="s">
        <v>203</v>
      </c>
      <c r="D62" t="s">
        <v>35</v>
      </c>
      <c r="E62" t="s">
        <v>8</v>
      </c>
      <c r="F62" t="s">
        <v>140</v>
      </c>
    </row>
  </sheetData>
  <sortState xmlns:xlrd2="http://schemas.microsoft.com/office/spreadsheetml/2017/richdata2" ref="A54:F61">
    <sortCondition ref="A53:A6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E5B87-D3CB-4174-ACC2-74180F6E9598}">
  <dimension ref="A1:H61"/>
  <sheetViews>
    <sheetView zoomScaleNormal="100" workbookViewId="0">
      <selection activeCell="G14" sqref="G14"/>
    </sheetView>
  </sheetViews>
  <sheetFormatPr defaultRowHeight="14.5" x14ac:dyDescent="0.35"/>
  <cols>
    <col min="1" max="1" width="30.81640625" bestFit="1" customWidth="1"/>
    <col min="2" max="2" width="13.54296875" bestFit="1" customWidth="1"/>
    <col min="3" max="3" width="11.7265625" bestFit="1" customWidth="1"/>
    <col min="4" max="4" width="9.453125" customWidth="1"/>
    <col min="5" max="5" width="15.453125" bestFit="1" customWidth="1"/>
    <col min="6" max="6" width="25.81640625" bestFit="1" customWidth="1"/>
    <col min="7" max="8" width="17.453125" bestFit="1" customWidth="1"/>
  </cols>
  <sheetData>
    <row r="1" spans="1:8" x14ac:dyDescent="0.35">
      <c r="A1" s="2" t="s">
        <v>0</v>
      </c>
      <c r="B1" s="2" t="s">
        <v>204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205</v>
      </c>
      <c r="H1" s="2" t="s">
        <v>206</v>
      </c>
    </row>
    <row r="2" spans="1:8" x14ac:dyDescent="0.35">
      <c r="A2" t="s">
        <v>207</v>
      </c>
      <c r="B2">
        <v>1</v>
      </c>
      <c r="C2" s="25" t="s">
        <v>208</v>
      </c>
      <c r="D2" t="s">
        <v>7</v>
      </c>
      <c r="E2" t="s">
        <v>8</v>
      </c>
      <c r="G2">
        <v>10</v>
      </c>
      <c r="H2">
        <v>10</v>
      </c>
    </row>
    <row r="3" spans="1:8" x14ac:dyDescent="0.35">
      <c r="A3" t="s">
        <v>5</v>
      </c>
      <c r="B3">
        <v>2</v>
      </c>
      <c r="C3" s="25" t="s">
        <v>6</v>
      </c>
      <c r="D3" t="s">
        <v>7</v>
      </c>
      <c r="E3" t="s">
        <v>8</v>
      </c>
      <c r="F3" t="s">
        <v>9</v>
      </c>
      <c r="G3">
        <v>9</v>
      </c>
      <c r="H3">
        <v>9</v>
      </c>
    </row>
    <row r="4" spans="1:8" x14ac:dyDescent="0.35">
      <c r="A4" t="s">
        <v>10</v>
      </c>
      <c r="B4">
        <v>3</v>
      </c>
      <c r="C4" s="25" t="s">
        <v>11</v>
      </c>
      <c r="D4" t="s">
        <v>7</v>
      </c>
      <c r="E4" t="s">
        <v>8</v>
      </c>
      <c r="F4" t="s">
        <v>9</v>
      </c>
      <c r="G4">
        <v>8</v>
      </c>
      <c r="H4">
        <v>8</v>
      </c>
    </row>
    <row r="5" spans="1:8" x14ac:dyDescent="0.35">
      <c r="A5" t="s">
        <v>175</v>
      </c>
      <c r="B5">
        <v>4</v>
      </c>
      <c r="C5" s="25">
        <v>1512735219</v>
      </c>
      <c r="D5" t="s">
        <v>35</v>
      </c>
      <c r="E5" t="s">
        <v>14</v>
      </c>
      <c r="F5" t="s">
        <v>9</v>
      </c>
      <c r="G5">
        <v>10</v>
      </c>
      <c r="H5">
        <v>10</v>
      </c>
    </row>
    <row r="6" spans="1:8" x14ac:dyDescent="0.35">
      <c r="A6" t="s">
        <v>52</v>
      </c>
      <c r="B6">
        <v>5</v>
      </c>
      <c r="C6" s="25" t="s">
        <v>53</v>
      </c>
      <c r="D6" t="s">
        <v>35</v>
      </c>
      <c r="E6" t="s">
        <v>8</v>
      </c>
      <c r="F6" t="s">
        <v>54</v>
      </c>
      <c r="G6">
        <v>9</v>
      </c>
      <c r="H6">
        <v>10</v>
      </c>
    </row>
    <row r="7" spans="1:8" x14ac:dyDescent="0.35">
      <c r="A7" t="s">
        <v>31</v>
      </c>
      <c r="B7">
        <v>6</v>
      </c>
      <c r="C7" s="25" t="s">
        <v>32</v>
      </c>
      <c r="D7" t="s">
        <v>7</v>
      </c>
      <c r="E7" t="s">
        <v>14</v>
      </c>
      <c r="F7" t="s">
        <v>20</v>
      </c>
      <c r="G7">
        <v>7</v>
      </c>
      <c r="H7">
        <v>10</v>
      </c>
    </row>
    <row r="8" spans="1:8" x14ac:dyDescent="0.35">
      <c r="A8" t="s">
        <v>238</v>
      </c>
      <c r="B8">
        <v>7</v>
      </c>
      <c r="C8" s="25" t="s">
        <v>41</v>
      </c>
      <c r="D8" t="s">
        <v>7</v>
      </c>
      <c r="E8" t="s">
        <v>14</v>
      </c>
      <c r="F8" t="s">
        <v>20</v>
      </c>
      <c r="G8">
        <v>6</v>
      </c>
      <c r="H8">
        <v>9</v>
      </c>
    </row>
    <row r="9" spans="1:8" x14ac:dyDescent="0.35">
      <c r="A9" t="s">
        <v>33</v>
      </c>
      <c r="B9">
        <v>8</v>
      </c>
      <c r="C9" s="25" t="s">
        <v>34</v>
      </c>
      <c r="D9" t="s">
        <v>35</v>
      </c>
      <c r="E9" t="s">
        <v>14</v>
      </c>
      <c r="F9" t="s">
        <v>25</v>
      </c>
      <c r="G9">
        <v>8</v>
      </c>
      <c r="H9">
        <v>9</v>
      </c>
    </row>
    <row r="10" spans="1:8" x14ac:dyDescent="0.35">
      <c r="A10" t="s">
        <v>23</v>
      </c>
      <c r="B10">
        <v>9</v>
      </c>
      <c r="C10" s="25" t="s">
        <v>24</v>
      </c>
      <c r="D10" t="s">
        <v>7</v>
      </c>
      <c r="E10" t="s">
        <v>14</v>
      </c>
      <c r="F10" t="s">
        <v>25</v>
      </c>
      <c r="G10">
        <v>5</v>
      </c>
      <c r="H10">
        <v>8</v>
      </c>
    </row>
    <row r="11" spans="1:8" x14ac:dyDescent="0.35">
      <c r="A11" t="s">
        <v>12</v>
      </c>
      <c r="B11">
        <v>10</v>
      </c>
      <c r="C11" s="25" t="s">
        <v>13</v>
      </c>
      <c r="D11" t="s">
        <v>7</v>
      </c>
      <c r="E11" t="s">
        <v>14</v>
      </c>
      <c r="F11" t="s">
        <v>15</v>
      </c>
      <c r="G11">
        <v>4</v>
      </c>
      <c r="H11">
        <v>7</v>
      </c>
    </row>
    <row r="12" spans="1:8" x14ac:dyDescent="0.35">
      <c r="A12" t="s">
        <v>18</v>
      </c>
      <c r="B12">
        <v>11</v>
      </c>
      <c r="C12" s="25" t="s">
        <v>19</v>
      </c>
      <c r="D12" t="s">
        <v>7</v>
      </c>
      <c r="E12" t="s">
        <v>14</v>
      </c>
      <c r="F12" t="s">
        <v>20</v>
      </c>
      <c r="G12">
        <v>3</v>
      </c>
      <c r="H12">
        <v>6</v>
      </c>
    </row>
    <row r="13" spans="1:8" x14ac:dyDescent="0.35">
      <c r="A13" t="s">
        <v>46</v>
      </c>
      <c r="B13">
        <v>12</v>
      </c>
      <c r="C13" s="25" t="s">
        <v>47</v>
      </c>
      <c r="D13" t="s">
        <v>7</v>
      </c>
      <c r="E13" t="s">
        <v>14</v>
      </c>
      <c r="F13" t="s">
        <v>9</v>
      </c>
      <c r="G13">
        <v>2</v>
      </c>
      <c r="H13">
        <v>5</v>
      </c>
    </row>
    <row r="14" spans="1:8" x14ac:dyDescent="0.35">
      <c r="A14" t="s">
        <v>55</v>
      </c>
      <c r="B14">
        <v>13</v>
      </c>
      <c r="C14" s="25" t="s">
        <v>56</v>
      </c>
      <c r="D14" t="s">
        <v>35</v>
      </c>
      <c r="E14" t="s">
        <v>8</v>
      </c>
      <c r="F14" t="s">
        <v>54</v>
      </c>
      <c r="G14">
        <v>7</v>
      </c>
      <c r="H14">
        <v>9</v>
      </c>
    </row>
    <row r="15" spans="1:8" x14ac:dyDescent="0.35">
      <c r="A15" t="s">
        <v>44</v>
      </c>
      <c r="B15">
        <v>14</v>
      </c>
      <c r="C15" s="25" t="s">
        <v>45</v>
      </c>
      <c r="D15" t="s">
        <v>7</v>
      </c>
      <c r="E15" t="s">
        <v>8</v>
      </c>
      <c r="G15">
        <v>1</v>
      </c>
      <c r="H15">
        <v>7</v>
      </c>
    </row>
    <row r="16" spans="1:8" x14ac:dyDescent="0.35">
      <c r="A16" t="s">
        <v>42</v>
      </c>
      <c r="B16">
        <v>15</v>
      </c>
      <c r="C16" s="25" t="s">
        <v>43</v>
      </c>
      <c r="D16" t="s">
        <v>35</v>
      </c>
      <c r="E16" t="s">
        <v>14</v>
      </c>
      <c r="F16" t="s">
        <v>25</v>
      </c>
      <c r="G16">
        <v>6</v>
      </c>
      <c r="H16">
        <v>8</v>
      </c>
    </row>
    <row r="17" spans="1:8" x14ac:dyDescent="0.35">
      <c r="A17" t="s">
        <v>48</v>
      </c>
      <c r="B17">
        <v>16</v>
      </c>
      <c r="C17" s="25" t="s">
        <v>49</v>
      </c>
      <c r="D17" t="s">
        <v>7</v>
      </c>
      <c r="E17" t="s">
        <v>14</v>
      </c>
      <c r="F17" t="s">
        <v>15</v>
      </c>
      <c r="G17">
        <v>1</v>
      </c>
      <c r="H17">
        <v>4</v>
      </c>
    </row>
    <row r="18" spans="1:8" x14ac:dyDescent="0.35">
      <c r="A18" t="s">
        <v>70</v>
      </c>
      <c r="B18">
        <v>17</v>
      </c>
      <c r="C18" s="25" t="s">
        <v>71</v>
      </c>
      <c r="D18" t="s">
        <v>7</v>
      </c>
      <c r="E18" t="s">
        <v>14</v>
      </c>
      <c r="F18" t="s">
        <v>25</v>
      </c>
      <c r="G18">
        <v>1</v>
      </c>
      <c r="H18">
        <v>3</v>
      </c>
    </row>
    <row r="19" spans="1:8" x14ac:dyDescent="0.35">
      <c r="A19" t="s">
        <v>167</v>
      </c>
      <c r="B19">
        <v>18</v>
      </c>
      <c r="C19" s="20">
        <v>2801723839</v>
      </c>
      <c r="D19" t="s">
        <v>35</v>
      </c>
      <c r="E19" t="s">
        <v>14</v>
      </c>
      <c r="F19" t="s">
        <v>168</v>
      </c>
      <c r="G19">
        <v>5</v>
      </c>
      <c r="H19">
        <v>7</v>
      </c>
    </row>
    <row r="20" spans="1:8" x14ac:dyDescent="0.35">
      <c r="A20" t="s">
        <v>209</v>
      </c>
      <c r="B20">
        <v>19</v>
      </c>
      <c r="C20" s="20">
        <v>1301744939</v>
      </c>
      <c r="D20" t="s">
        <v>35</v>
      </c>
      <c r="E20" t="s">
        <v>14</v>
      </c>
      <c r="F20" t="s">
        <v>54</v>
      </c>
      <c r="G20">
        <v>4</v>
      </c>
      <c r="H20">
        <v>6</v>
      </c>
    </row>
    <row r="21" spans="1:8" x14ac:dyDescent="0.35">
      <c r="A21" t="s">
        <v>64</v>
      </c>
      <c r="B21">
        <v>20</v>
      </c>
      <c r="C21" s="25" t="s">
        <v>65</v>
      </c>
      <c r="D21" t="s">
        <v>35</v>
      </c>
      <c r="E21" t="s">
        <v>8</v>
      </c>
      <c r="F21" t="s">
        <v>54</v>
      </c>
      <c r="G21">
        <v>3</v>
      </c>
      <c r="H21">
        <v>8</v>
      </c>
    </row>
    <row r="22" spans="1:8" x14ac:dyDescent="0.35">
      <c r="A22" t="s">
        <v>81</v>
      </c>
      <c r="B22">
        <v>21</v>
      </c>
      <c r="C22" s="25" t="s">
        <v>82</v>
      </c>
      <c r="D22" t="s">
        <v>35</v>
      </c>
      <c r="E22" t="s">
        <v>14</v>
      </c>
      <c r="F22" t="s">
        <v>54</v>
      </c>
      <c r="G22">
        <v>2</v>
      </c>
      <c r="H22">
        <v>5</v>
      </c>
    </row>
    <row r="23" spans="1:8" x14ac:dyDescent="0.35">
      <c r="A23" t="s">
        <v>74</v>
      </c>
      <c r="B23">
        <v>22</v>
      </c>
      <c r="C23" s="25" t="s">
        <v>75</v>
      </c>
      <c r="D23" t="s">
        <v>7</v>
      </c>
      <c r="E23" t="s">
        <v>14</v>
      </c>
      <c r="F23" t="s">
        <v>76</v>
      </c>
      <c r="G23">
        <v>1</v>
      </c>
      <c r="H23">
        <v>2</v>
      </c>
    </row>
    <row r="24" spans="1:8" x14ac:dyDescent="0.35">
      <c r="A24" t="s">
        <v>210</v>
      </c>
      <c r="B24">
        <v>23</v>
      </c>
      <c r="C24" s="20">
        <v>3010647999</v>
      </c>
      <c r="D24" t="s">
        <v>35</v>
      </c>
      <c r="E24" t="s">
        <v>14</v>
      </c>
      <c r="G24">
        <v>1</v>
      </c>
      <c r="H24">
        <v>4</v>
      </c>
    </row>
    <row r="25" spans="1:8" x14ac:dyDescent="0.35">
      <c r="A25" t="s">
        <v>66</v>
      </c>
      <c r="B25">
        <v>24</v>
      </c>
      <c r="C25" s="25" t="s">
        <v>67</v>
      </c>
      <c r="D25" t="s">
        <v>35</v>
      </c>
      <c r="E25" t="s">
        <v>14</v>
      </c>
      <c r="F25" t="s">
        <v>9</v>
      </c>
      <c r="G25">
        <v>1</v>
      </c>
      <c r="H25">
        <v>3</v>
      </c>
    </row>
    <row r="26" spans="1:8" x14ac:dyDescent="0.35">
      <c r="A26" t="s">
        <v>36</v>
      </c>
      <c r="B26">
        <v>25</v>
      </c>
      <c r="C26" s="25" t="s">
        <v>37</v>
      </c>
      <c r="D26" t="s">
        <v>7</v>
      </c>
      <c r="E26" t="s">
        <v>14</v>
      </c>
      <c r="F26" t="s">
        <v>25</v>
      </c>
      <c r="G26">
        <v>1</v>
      </c>
      <c r="H26">
        <v>1</v>
      </c>
    </row>
    <row r="27" spans="1:8" x14ac:dyDescent="0.35">
      <c r="A27" t="s">
        <v>169</v>
      </c>
      <c r="B27">
        <v>26</v>
      </c>
      <c r="C27" s="25" t="s">
        <v>211</v>
      </c>
      <c r="D27" t="s">
        <v>7</v>
      </c>
      <c r="E27" t="s">
        <v>8</v>
      </c>
      <c r="F27" t="s">
        <v>168</v>
      </c>
      <c r="G27">
        <v>1</v>
      </c>
      <c r="H27">
        <v>6</v>
      </c>
    </row>
    <row r="28" spans="1:8" x14ac:dyDescent="0.35">
      <c r="A28" t="s">
        <v>212</v>
      </c>
      <c r="B28">
        <v>27</v>
      </c>
      <c r="C28" s="20">
        <v>2906852579</v>
      </c>
      <c r="D28" t="s">
        <v>7</v>
      </c>
      <c r="E28" t="s">
        <v>8</v>
      </c>
      <c r="G28">
        <v>1</v>
      </c>
      <c r="H28">
        <v>5</v>
      </c>
    </row>
    <row r="29" spans="1:8" x14ac:dyDescent="0.35">
      <c r="A29" t="s">
        <v>171</v>
      </c>
      <c r="B29">
        <v>28</v>
      </c>
      <c r="C29" s="25"/>
      <c r="D29" t="s">
        <v>35</v>
      </c>
      <c r="E29" t="s">
        <v>8</v>
      </c>
      <c r="F29" t="s">
        <v>168</v>
      </c>
      <c r="G29">
        <v>1</v>
      </c>
      <c r="H29">
        <v>7</v>
      </c>
    </row>
    <row r="30" spans="1:8" x14ac:dyDescent="0.35">
      <c r="A30" t="s">
        <v>83</v>
      </c>
      <c r="B30">
        <v>29</v>
      </c>
      <c r="C30" s="25" t="s">
        <v>84</v>
      </c>
      <c r="D30" t="s">
        <v>7</v>
      </c>
      <c r="E30" t="s">
        <v>8</v>
      </c>
      <c r="G30">
        <v>1</v>
      </c>
      <c r="H30">
        <v>4</v>
      </c>
    </row>
    <row r="31" spans="1:8" x14ac:dyDescent="0.35">
      <c r="A31" t="s">
        <v>98</v>
      </c>
      <c r="B31">
        <v>30</v>
      </c>
      <c r="C31" s="25" t="s">
        <v>99</v>
      </c>
      <c r="D31" t="s">
        <v>35</v>
      </c>
      <c r="E31" t="s">
        <v>8</v>
      </c>
      <c r="F31" t="s">
        <v>100</v>
      </c>
      <c r="G31">
        <v>1</v>
      </c>
      <c r="H31">
        <v>6</v>
      </c>
    </row>
    <row r="32" spans="1:8" x14ac:dyDescent="0.35">
      <c r="A32" t="s">
        <v>93</v>
      </c>
      <c r="B32">
        <v>31</v>
      </c>
      <c r="C32" s="25" t="s">
        <v>94</v>
      </c>
      <c r="D32" t="s">
        <v>35</v>
      </c>
      <c r="E32" t="s">
        <v>14</v>
      </c>
      <c r="F32" t="s">
        <v>95</v>
      </c>
      <c r="G32">
        <v>1</v>
      </c>
      <c r="H32">
        <v>2</v>
      </c>
    </row>
    <row r="33" spans="1:8" x14ac:dyDescent="0.35">
      <c r="A33" t="s">
        <v>186</v>
      </c>
      <c r="B33">
        <v>32</v>
      </c>
      <c r="C33" s="20">
        <v>1701605849</v>
      </c>
      <c r="D33" t="s">
        <v>7</v>
      </c>
      <c r="E33" t="s">
        <v>14</v>
      </c>
      <c r="G33">
        <v>1</v>
      </c>
      <c r="H33">
        <v>1</v>
      </c>
    </row>
    <row r="34" spans="1:8" x14ac:dyDescent="0.35">
      <c r="A34" t="s">
        <v>164</v>
      </c>
      <c r="B34">
        <v>33</v>
      </c>
      <c r="C34" s="25"/>
      <c r="D34" t="s">
        <v>35</v>
      </c>
      <c r="E34" t="s">
        <v>8</v>
      </c>
      <c r="F34" t="s">
        <v>76</v>
      </c>
      <c r="G34">
        <v>1</v>
      </c>
      <c r="H34">
        <v>5</v>
      </c>
    </row>
    <row r="35" spans="1:8" x14ac:dyDescent="0.35">
      <c r="A35" t="s">
        <v>130</v>
      </c>
      <c r="B35">
        <v>34</v>
      </c>
      <c r="C35" s="25" t="s">
        <v>131</v>
      </c>
      <c r="D35" t="s">
        <v>35</v>
      </c>
      <c r="E35" t="s">
        <v>8</v>
      </c>
      <c r="F35" t="s">
        <v>100</v>
      </c>
      <c r="G35">
        <v>1</v>
      </c>
      <c r="H35">
        <v>4</v>
      </c>
    </row>
    <row r="36" spans="1:8" x14ac:dyDescent="0.35">
      <c r="A36" t="s">
        <v>91</v>
      </c>
      <c r="B36">
        <v>35</v>
      </c>
      <c r="C36" s="25" t="s">
        <v>92</v>
      </c>
      <c r="D36" t="s">
        <v>35</v>
      </c>
      <c r="E36" t="s">
        <v>14</v>
      </c>
      <c r="F36" t="s">
        <v>76</v>
      </c>
      <c r="G36">
        <v>1</v>
      </c>
      <c r="H36">
        <v>1</v>
      </c>
    </row>
    <row r="37" spans="1:8" x14ac:dyDescent="0.35">
      <c r="A37" t="s">
        <v>123</v>
      </c>
      <c r="B37">
        <v>36</v>
      </c>
      <c r="C37" s="25" t="s">
        <v>124</v>
      </c>
      <c r="D37" t="s">
        <v>35</v>
      </c>
      <c r="E37" t="s">
        <v>8</v>
      </c>
      <c r="F37" t="s">
        <v>125</v>
      </c>
      <c r="G37">
        <v>1</v>
      </c>
      <c r="H37">
        <v>3</v>
      </c>
    </row>
    <row r="38" spans="1:8" x14ac:dyDescent="0.35">
      <c r="A38" t="s">
        <v>105</v>
      </c>
      <c r="B38">
        <v>37</v>
      </c>
      <c r="C38" s="25" t="s">
        <v>106</v>
      </c>
      <c r="D38" t="s">
        <v>35</v>
      </c>
      <c r="E38" t="s">
        <v>14</v>
      </c>
      <c r="F38" t="s">
        <v>95</v>
      </c>
      <c r="G38">
        <v>1</v>
      </c>
      <c r="H38">
        <v>1</v>
      </c>
    </row>
    <row r="39" spans="1:8" x14ac:dyDescent="0.35">
      <c r="A39" t="s">
        <v>213</v>
      </c>
      <c r="B39">
        <v>38</v>
      </c>
      <c r="C39" s="20">
        <v>702745079</v>
      </c>
      <c r="D39" t="s">
        <v>35</v>
      </c>
      <c r="E39" t="s">
        <v>14</v>
      </c>
      <c r="F39" t="s">
        <v>214</v>
      </c>
      <c r="G39">
        <v>1</v>
      </c>
      <c r="H39">
        <v>1</v>
      </c>
    </row>
    <row r="40" spans="1:8" x14ac:dyDescent="0.35">
      <c r="A40" t="s">
        <v>110</v>
      </c>
      <c r="B40">
        <v>39</v>
      </c>
      <c r="C40" s="25" t="s">
        <v>111</v>
      </c>
      <c r="D40" t="s">
        <v>35</v>
      </c>
      <c r="E40" t="s">
        <v>14</v>
      </c>
      <c r="F40" t="s">
        <v>95</v>
      </c>
      <c r="G40">
        <v>1</v>
      </c>
      <c r="H40">
        <v>1</v>
      </c>
    </row>
    <row r="41" spans="1:8" x14ac:dyDescent="0.35">
      <c r="A41" t="s">
        <v>215</v>
      </c>
      <c r="B41">
        <v>40</v>
      </c>
      <c r="C41" s="20">
        <v>904684139</v>
      </c>
      <c r="D41" t="s">
        <v>7</v>
      </c>
      <c r="E41" t="s">
        <v>14</v>
      </c>
      <c r="G41">
        <v>1</v>
      </c>
      <c r="H41">
        <v>1</v>
      </c>
    </row>
    <row r="42" spans="1:8" x14ac:dyDescent="0.35">
      <c r="A42" t="s">
        <v>150</v>
      </c>
      <c r="B42">
        <v>41</v>
      </c>
      <c r="C42" s="25" t="s">
        <v>151</v>
      </c>
      <c r="D42" t="s">
        <v>35</v>
      </c>
      <c r="E42" t="s">
        <v>8</v>
      </c>
      <c r="F42" t="s">
        <v>147</v>
      </c>
      <c r="G42">
        <v>1</v>
      </c>
      <c r="H42">
        <v>2</v>
      </c>
    </row>
    <row r="43" spans="1:8" x14ac:dyDescent="0.35">
      <c r="A43" t="s">
        <v>120</v>
      </c>
      <c r="B43">
        <v>42</v>
      </c>
      <c r="C43" s="25" t="s">
        <v>121</v>
      </c>
      <c r="D43" t="s">
        <v>35</v>
      </c>
      <c r="E43" t="s">
        <v>14</v>
      </c>
      <c r="F43" t="s">
        <v>122</v>
      </c>
      <c r="G43">
        <v>1</v>
      </c>
      <c r="H43">
        <v>1</v>
      </c>
    </row>
    <row r="44" spans="1:8" x14ac:dyDescent="0.35">
      <c r="A44" t="s">
        <v>192</v>
      </c>
      <c r="B44">
        <v>43</v>
      </c>
      <c r="C44" s="20">
        <v>1903783229</v>
      </c>
      <c r="D44" t="s">
        <v>35</v>
      </c>
      <c r="E44" t="s">
        <v>14</v>
      </c>
      <c r="F44" t="s">
        <v>100</v>
      </c>
      <c r="G44">
        <v>1</v>
      </c>
      <c r="H44">
        <v>1</v>
      </c>
    </row>
    <row r="45" spans="1:8" x14ac:dyDescent="0.35">
      <c r="A45" t="s">
        <v>155</v>
      </c>
      <c r="B45">
        <v>44</v>
      </c>
      <c r="C45" s="25" t="s">
        <v>156</v>
      </c>
      <c r="D45" t="s">
        <v>35</v>
      </c>
      <c r="E45" t="s">
        <v>8</v>
      </c>
      <c r="F45" t="s">
        <v>147</v>
      </c>
      <c r="G45">
        <v>1</v>
      </c>
      <c r="H45">
        <v>1</v>
      </c>
    </row>
    <row r="46" spans="1:8" x14ac:dyDescent="0.35">
      <c r="A46" t="s">
        <v>163</v>
      </c>
      <c r="B46">
        <v>45</v>
      </c>
      <c r="C46" s="25" t="s">
        <v>194</v>
      </c>
      <c r="D46" t="s">
        <v>35</v>
      </c>
      <c r="E46" t="s">
        <v>8</v>
      </c>
      <c r="F46" t="s">
        <v>76</v>
      </c>
      <c r="G46">
        <v>1</v>
      </c>
      <c r="H46">
        <v>1</v>
      </c>
    </row>
    <row r="47" spans="1:8" x14ac:dyDescent="0.35">
      <c r="A47" t="s">
        <v>126</v>
      </c>
      <c r="B47">
        <v>46</v>
      </c>
      <c r="C47" s="25" t="s">
        <v>127</v>
      </c>
      <c r="D47" t="s">
        <v>35</v>
      </c>
      <c r="E47" t="s">
        <v>14</v>
      </c>
      <c r="F47" t="s">
        <v>122</v>
      </c>
      <c r="G47">
        <v>1</v>
      </c>
      <c r="H47">
        <v>1</v>
      </c>
    </row>
    <row r="48" spans="1:8" x14ac:dyDescent="0.35">
      <c r="A48" t="s">
        <v>141</v>
      </c>
      <c r="B48">
        <v>47</v>
      </c>
      <c r="C48" s="25" t="s">
        <v>142</v>
      </c>
      <c r="D48" t="s">
        <v>35</v>
      </c>
      <c r="E48" t="s">
        <v>14</v>
      </c>
      <c r="F48" t="s">
        <v>140</v>
      </c>
      <c r="G48">
        <v>1</v>
      </c>
      <c r="H48">
        <v>1</v>
      </c>
    </row>
    <row r="49" spans="1:8" x14ac:dyDescent="0.35">
      <c r="A49" t="s">
        <v>138</v>
      </c>
      <c r="B49">
        <v>48</v>
      </c>
      <c r="C49" s="25" t="s">
        <v>139</v>
      </c>
      <c r="D49" t="s">
        <v>35</v>
      </c>
      <c r="E49" t="s">
        <v>8</v>
      </c>
      <c r="F49" t="s">
        <v>140</v>
      </c>
      <c r="G49">
        <v>1</v>
      </c>
      <c r="H49">
        <v>1</v>
      </c>
    </row>
    <row r="50" spans="1:8" x14ac:dyDescent="0.35">
      <c r="A50" t="s">
        <v>148</v>
      </c>
      <c r="B50">
        <v>49</v>
      </c>
      <c r="C50" s="25" t="s">
        <v>149</v>
      </c>
      <c r="D50" t="s">
        <v>35</v>
      </c>
      <c r="E50" t="s">
        <v>14</v>
      </c>
      <c r="F50" t="s">
        <v>147</v>
      </c>
      <c r="G50">
        <v>1</v>
      </c>
      <c r="H50">
        <v>1</v>
      </c>
    </row>
    <row r="51" spans="1:8" x14ac:dyDescent="0.35">
      <c r="A51" t="s">
        <v>132</v>
      </c>
      <c r="B51">
        <v>50</v>
      </c>
      <c r="C51" s="25" t="s">
        <v>133</v>
      </c>
      <c r="D51" t="s">
        <v>35</v>
      </c>
      <c r="E51" t="s">
        <v>8</v>
      </c>
      <c r="F51" t="s">
        <v>125</v>
      </c>
      <c r="G51">
        <v>1</v>
      </c>
      <c r="H51">
        <v>1</v>
      </c>
    </row>
    <row r="52" spans="1:8" x14ac:dyDescent="0.35">
      <c r="A52" t="s">
        <v>143</v>
      </c>
      <c r="B52">
        <v>51</v>
      </c>
      <c r="C52" s="25" t="s">
        <v>144</v>
      </c>
      <c r="D52" t="s">
        <v>35</v>
      </c>
      <c r="E52" t="s">
        <v>8</v>
      </c>
      <c r="F52" t="s">
        <v>140</v>
      </c>
      <c r="G52">
        <v>1</v>
      </c>
      <c r="H52">
        <v>1</v>
      </c>
    </row>
    <row r="53" spans="1:8" x14ac:dyDescent="0.35">
      <c r="A53" t="s">
        <v>152</v>
      </c>
      <c r="B53">
        <v>52</v>
      </c>
      <c r="C53" s="25" t="s">
        <v>153</v>
      </c>
      <c r="D53" t="s">
        <v>35</v>
      </c>
      <c r="E53" t="s">
        <v>14</v>
      </c>
      <c r="F53" t="s">
        <v>154</v>
      </c>
      <c r="G53">
        <v>1</v>
      </c>
      <c r="H53">
        <v>1</v>
      </c>
    </row>
    <row r="54" spans="1:8" x14ac:dyDescent="0.35">
      <c r="A54" t="s">
        <v>216</v>
      </c>
      <c r="B54">
        <v>53</v>
      </c>
      <c r="C54" s="20">
        <v>1304073150</v>
      </c>
      <c r="D54" t="s">
        <v>35</v>
      </c>
      <c r="E54" t="s">
        <v>8</v>
      </c>
      <c r="F54" t="s">
        <v>217</v>
      </c>
      <c r="G54">
        <v>1</v>
      </c>
      <c r="H54">
        <v>1</v>
      </c>
    </row>
    <row r="55" spans="1:8" x14ac:dyDescent="0.35">
      <c r="A55" t="s">
        <v>218</v>
      </c>
      <c r="B55">
        <v>54</v>
      </c>
      <c r="C55" s="20">
        <v>2801825919</v>
      </c>
      <c r="D55" t="s">
        <v>35</v>
      </c>
      <c r="E55" t="s">
        <v>8</v>
      </c>
      <c r="F55" t="s">
        <v>217</v>
      </c>
      <c r="G55">
        <v>1</v>
      </c>
      <c r="H55">
        <v>1</v>
      </c>
    </row>
    <row r="56" spans="1:8" x14ac:dyDescent="0.35">
      <c r="A56" t="s">
        <v>145</v>
      </c>
      <c r="B56">
        <v>55</v>
      </c>
      <c r="C56" s="25" t="s">
        <v>146</v>
      </c>
      <c r="D56" t="s">
        <v>35</v>
      </c>
      <c r="E56" t="s">
        <v>14</v>
      </c>
      <c r="F56" t="s">
        <v>147</v>
      </c>
      <c r="G56">
        <v>1</v>
      </c>
      <c r="H56">
        <v>1</v>
      </c>
    </row>
    <row r="57" spans="1:8" x14ac:dyDescent="0.35">
      <c r="A57" t="s">
        <v>165</v>
      </c>
      <c r="B57">
        <v>56</v>
      </c>
      <c r="C57" s="25"/>
      <c r="D57" t="s">
        <v>35</v>
      </c>
      <c r="E57" t="s">
        <v>14</v>
      </c>
      <c r="F57" t="s">
        <v>147</v>
      </c>
      <c r="G57">
        <v>1</v>
      </c>
      <c r="H57">
        <v>1</v>
      </c>
    </row>
    <row r="58" spans="1:8" x14ac:dyDescent="0.35">
      <c r="A58" t="s">
        <v>219</v>
      </c>
      <c r="B58">
        <v>57</v>
      </c>
      <c r="C58" s="20">
        <v>2710815029</v>
      </c>
      <c r="D58" t="s">
        <v>35</v>
      </c>
      <c r="E58" t="s">
        <v>8</v>
      </c>
      <c r="F58" t="s">
        <v>154</v>
      </c>
      <c r="G58">
        <v>1</v>
      </c>
      <c r="H58">
        <v>1</v>
      </c>
    </row>
    <row r="59" spans="1:8" x14ac:dyDescent="0.35">
      <c r="A59" t="s">
        <v>159</v>
      </c>
      <c r="B59">
        <v>58</v>
      </c>
      <c r="C59" s="25" t="s">
        <v>160</v>
      </c>
      <c r="D59" t="s">
        <v>35</v>
      </c>
      <c r="E59" t="s">
        <v>14</v>
      </c>
      <c r="F59" t="s">
        <v>154</v>
      </c>
      <c r="G59">
        <v>1</v>
      </c>
      <c r="H59">
        <v>1</v>
      </c>
    </row>
    <row r="60" spans="1:8" x14ac:dyDescent="0.35">
      <c r="A60" t="s">
        <v>157</v>
      </c>
      <c r="B60">
        <v>59</v>
      </c>
      <c r="C60" s="25" t="s">
        <v>158</v>
      </c>
      <c r="D60" t="s">
        <v>35</v>
      </c>
      <c r="E60" t="s">
        <v>14</v>
      </c>
      <c r="F60" t="s">
        <v>154</v>
      </c>
      <c r="G60">
        <v>1</v>
      </c>
      <c r="H60">
        <v>1</v>
      </c>
    </row>
    <row r="61" spans="1:8" x14ac:dyDescent="0.35">
      <c r="A61" t="s">
        <v>200</v>
      </c>
      <c r="B61">
        <v>60</v>
      </c>
      <c r="C61" s="25" t="s">
        <v>201</v>
      </c>
      <c r="D61" t="s">
        <v>35</v>
      </c>
      <c r="E61" t="s">
        <v>14</v>
      </c>
      <c r="F61" t="s">
        <v>154</v>
      </c>
      <c r="G61">
        <v>1</v>
      </c>
      <c r="H61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5C8B-54FF-4303-B690-F0CB6B35C05B}">
  <dimension ref="A1:H57"/>
  <sheetViews>
    <sheetView workbookViewId="0">
      <selection activeCell="C1" sqref="C1:C1048576"/>
    </sheetView>
  </sheetViews>
  <sheetFormatPr defaultRowHeight="14.5" x14ac:dyDescent="0.35"/>
  <cols>
    <col min="1" max="1" width="27.1796875" bestFit="1" customWidth="1"/>
    <col min="2" max="2" width="13.54296875" bestFit="1" customWidth="1"/>
    <col min="3" max="3" width="11.54296875" style="25" customWidth="1"/>
    <col min="5" max="5" width="15.1796875" customWidth="1"/>
    <col min="6" max="6" width="28.26953125" bestFit="1" customWidth="1"/>
    <col min="8" max="8" width="17.1796875" customWidth="1"/>
  </cols>
  <sheetData>
    <row r="1" spans="1:8" x14ac:dyDescent="0.35">
      <c r="A1" t="s">
        <v>0</v>
      </c>
      <c r="B1" t="s">
        <v>204</v>
      </c>
      <c r="C1" s="25" t="s">
        <v>1</v>
      </c>
      <c r="D1" t="s">
        <v>2</v>
      </c>
      <c r="E1" t="s">
        <v>3</v>
      </c>
      <c r="F1" t="s">
        <v>4</v>
      </c>
      <c r="G1" t="s">
        <v>205</v>
      </c>
      <c r="H1" t="s">
        <v>206</v>
      </c>
    </row>
    <row r="2" spans="1:8" x14ac:dyDescent="0.35">
      <c r="A2" t="s">
        <v>10</v>
      </c>
      <c r="B2">
        <v>1</v>
      </c>
      <c r="C2" s="25" t="s">
        <v>11</v>
      </c>
      <c r="D2" t="s">
        <v>7</v>
      </c>
      <c r="E2" t="s">
        <v>8</v>
      </c>
      <c r="F2" t="s">
        <v>9</v>
      </c>
      <c r="G2">
        <v>10</v>
      </c>
      <c r="H2">
        <v>10</v>
      </c>
    </row>
    <row r="3" spans="1:8" x14ac:dyDescent="0.35">
      <c r="A3" t="s">
        <v>52</v>
      </c>
      <c r="B3">
        <v>2</v>
      </c>
      <c r="C3" s="25" t="s">
        <v>53</v>
      </c>
      <c r="D3" t="s">
        <v>35</v>
      </c>
      <c r="E3" t="s">
        <v>8</v>
      </c>
      <c r="F3" t="s">
        <v>54</v>
      </c>
      <c r="G3">
        <v>10</v>
      </c>
      <c r="H3">
        <v>10</v>
      </c>
    </row>
    <row r="4" spans="1:8" x14ac:dyDescent="0.35">
      <c r="A4" t="s">
        <v>175</v>
      </c>
      <c r="B4">
        <v>3</v>
      </c>
      <c r="C4" s="25">
        <v>1512735219</v>
      </c>
      <c r="D4" t="s">
        <v>35</v>
      </c>
      <c r="E4" t="s">
        <v>14</v>
      </c>
      <c r="F4" t="s">
        <v>9</v>
      </c>
      <c r="G4">
        <v>9</v>
      </c>
      <c r="H4">
        <v>10</v>
      </c>
    </row>
    <row r="5" spans="1:8" x14ac:dyDescent="0.35">
      <c r="A5" t="s">
        <v>238</v>
      </c>
      <c r="B5">
        <v>4</v>
      </c>
      <c r="C5" s="25" t="s">
        <v>41</v>
      </c>
      <c r="D5" t="s">
        <v>7</v>
      </c>
      <c r="E5" t="s">
        <v>14</v>
      </c>
      <c r="F5" t="s">
        <v>20</v>
      </c>
      <c r="G5">
        <v>9</v>
      </c>
      <c r="H5">
        <v>10</v>
      </c>
    </row>
    <row r="6" spans="1:8" x14ac:dyDescent="0.35">
      <c r="A6" t="s">
        <v>31</v>
      </c>
      <c r="B6">
        <v>5</v>
      </c>
      <c r="C6" s="25" t="s">
        <v>32</v>
      </c>
      <c r="D6" t="s">
        <v>7</v>
      </c>
      <c r="E6" t="s">
        <v>14</v>
      </c>
      <c r="F6" t="s">
        <v>20</v>
      </c>
      <c r="G6">
        <v>8</v>
      </c>
      <c r="H6">
        <v>9</v>
      </c>
    </row>
    <row r="7" spans="1:8" x14ac:dyDescent="0.35">
      <c r="A7" t="s">
        <v>12</v>
      </c>
      <c r="B7">
        <v>6</v>
      </c>
      <c r="C7" s="25" t="s">
        <v>13</v>
      </c>
      <c r="D7" t="s">
        <v>7</v>
      </c>
      <c r="E7" t="s">
        <v>14</v>
      </c>
      <c r="F7" t="s">
        <v>15</v>
      </c>
      <c r="G7">
        <v>7</v>
      </c>
      <c r="H7">
        <v>8</v>
      </c>
    </row>
    <row r="8" spans="1:8" x14ac:dyDescent="0.35">
      <c r="A8" t="s">
        <v>33</v>
      </c>
      <c r="B8">
        <v>7</v>
      </c>
      <c r="C8" s="25" t="s">
        <v>34</v>
      </c>
      <c r="D8" t="s">
        <v>35</v>
      </c>
      <c r="E8" t="s">
        <v>14</v>
      </c>
      <c r="F8" t="s">
        <v>25</v>
      </c>
      <c r="G8">
        <v>8</v>
      </c>
      <c r="H8">
        <v>9</v>
      </c>
    </row>
    <row r="9" spans="1:8" x14ac:dyDescent="0.35">
      <c r="A9" t="s">
        <v>26</v>
      </c>
      <c r="B9">
        <v>8</v>
      </c>
      <c r="C9" s="25" t="s">
        <v>27</v>
      </c>
      <c r="D9" t="s">
        <v>7</v>
      </c>
      <c r="E9" t="s">
        <v>14</v>
      </c>
      <c r="G9">
        <v>6</v>
      </c>
      <c r="H9">
        <v>7</v>
      </c>
    </row>
    <row r="10" spans="1:8" x14ac:dyDescent="0.35">
      <c r="A10" t="s">
        <v>23</v>
      </c>
      <c r="B10">
        <v>9</v>
      </c>
      <c r="C10" s="25" t="s">
        <v>24</v>
      </c>
      <c r="D10" t="s">
        <v>7</v>
      </c>
      <c r="E10" t="s">
        <v>14</v>
      </c>
      <c r="F10" t="s">
        <v>25</v>
      </c>
      <c r="G10">
        <v>5</v>
      </c>
      <c r="H10">
        <v>6</v>
      </c>
    </row>
    <row r="11" spans="1:8" x14ac:dyDescent="0.35">
      <c r="A11" t="s">
        <v>55</v>
      </c>
      <c r="B11">
        <v>10</v>
      </c>
      <c r="C11" s="25" t="s">
        <v>56</v>
      </c>
      <c r="D11" t="s">
        <v>35</v>
      </c>
      <c r="E11" t="s">
        <v>8</v>
      </c>
      <c r="F11" t="s">
        <v>54</v>
      </c>
      <c r="G11">
        <v>7</v>
      </c>
      <c r="H11">
        <v>9</v>
      </c>
    </row>
    <row r="12" spans="1:8" x14ac:dyDescent="0.35">
      <c r="A12" t="s">
        <v>220</v>
      </c>
      <c r="B12">
        <v>11</v>
      </c>
      <c r="C12" s="25">
        <v>1806655449</v>
      </c>
      <c r="D12" t="s">
        <v>7</v>
      </c>
      <c r="E12" t="s">
        <v>14</v>
      </c>
      <c r="G12">
        <v>4</v>
      </c>
      <c r="H12">
        <v>5</v>
      </c>
    </row>
    <row r="13" spans="1:8" x14ac:dyDescent="0.35">
      <c r="A13" t="s">
        <v>46</v>
      </c>
      <c r="B13">
        <v>12</v>
      </c>
      <c r="C13" s="25" t="s">
        <v>47</v>
      </c>
      <c r="D13" t="s">
        <v>7</v>
      </c>
      <c r="E13" t="s">
        <v>14</v>
      </c>
      <c r="F13" t="s">
        <v>9</v>
      </c>
      <c r="G13">
        <v>3</v>
      </c>
      <c r="H13">
        <v>4</v>
      </c>
    </row>
    <row r="14" spans="1:8" x14ac:dyDescent="0.35">
      <c r="A14" t="s">
        <v>221</v>
      </c>
      <c r="B14">
        <v>13</v>
      </c>
      <c r="C14" s="25" t="s">
        <v>222</v>
      </c>
      <c r="D14" t="s">
        <v>7</v>
      </c>
      <c r="E14" t="s">
        <v>8</v>
      </c>
      <c r="G14">
        <v>2</v>
      </c>
      <c r="H14">
        <v>9</v>
      </c>
    </row>
    <row r="15" spans="1:8" x14ac:dyDescent="0.35">
      <c r="A15" t="s">
        <v>179</v>
      </c>
      <c r="B15">
        <v>14</v>
      </c>
      <c r="C15" s="25" t="s">
        <v>180</v>
      </c>
      <c r="D15" t="s">
        <v>7</v>
      </c>
      <c r="E15" t="s">
        <v>14</v>
      </c>
      <c r="G15">
        <v>1</v>
      </c>
      <c r="H15">
        <v>3</v>
      </c>
    </row>
    <row r="16" spans="1:8" x14ac:dyDescent="0.35">
      <c r="A16" t="s">
        <v>209</v>
      </c>
      <c r="B16">
        <v>15</v>
      </c>
      <c r="C16" s="25">
        <v>1301744939</v>
      </c>
      <c r="D16" t="s">
        <v>35</v>
      </c>
      <c r="E16" t="s">
        <v>14</v>
      </c>
      <c r="F16" t="s">
        <v>54</v>
      </c>
      <c r="G16">
        <v>6</v>
      </c>
      <c r="H16">
        <v>8</v>
      </c>
    </row>
    <row r="17" spans="1:8" x14ac:dyDescent="0.35">
      <c r="A17" t="s">
        <v>44</v>
      </c>
      <c r="B17">
        <v>16</v>
      </c>
      <c r="C17" s="25" t="s">
        <v>45</v>
      </c>
      <c r="D17" t="s">
        <v>7</v>
      </c>
      <c r="E17" t="s">
        <v>8</v>
      </c>
      <c r="G17">
        <v>1</v>
      </c>
      <c r="H17">
        <v>8</v>
      </c>
    </row>
    <row r="18" spans="1:8" x14ac:dyDescent="0.35">
      <c r="A18" t="s">
        <v>64</v>
      </c>
      <c r="B18">
        <v>17</v>
      </c>
      <c r="C18" s="25" t="s">
        <v>65</v>
      </c>
      <c r="D18" t="s">
        <v>35</v>
      </c>
      <c r="E18" t="s">
        <v>8</v>
      </c>
      <c r="F18" t="s">
        <v>54</v>
      </c>
      <c r="G18">
        <v>5</v>
      </c>
      <c r="H18">
        <v>8</v>
      </c>
    </row>
    <row r="19" spans="1:8" x14ac:dyDescent="0.35">
      <c r="A19" t="s">
        <v>167</v>
      </c>
      <c r="B19">
        <v>18</v>
      </c>
      <c r="C19" s="25" t="s">
        <v>183</v>
      </c>
      <c r="D19" t="s">
        <v>35</v>
      </c>
      <c r="E19" t="s">
        <v>14</v>
      </c>
      <c r="F19" t="s">
        <v>168</v>
      </c>
      <c r="G19">
        <v>4</v>
      </c>
      <c r="H19">
        <v>7</v>
      </c>
    </row>
    <row r="20" spans="1:8" x14ac:dyDescent="0.35">
      <c r="A20" t="s">
        <v>212</v>
      </c>
      <c r="B20">
        <v>19</v>
      </c>
      <c r="C20" s="25">
        <v>2906852579</v>
      </c>
      <c r="D20" t="s">
        <v>7</v>
      </c>
      <c r="E20" t="s">
        <v>8</v>
      </c>
      <c r="G20">
        <v>1</v>
      </c>
      <c r="H20">
        <v>7</v>
      </c>
    </row>
    <row r="21" spans="1:8" x14ac:dyDescent="0.35">
      <c r="A21" t="s">
        <v>83</v>
      </c>
      <c r="B21">
        <v>20</v>
      </c>
      <c r="C21" s="25" t="s">
        <v>84</v>
      </c>
      <c r="D21" t="s">
        <v>7</v>
      </c>
      <c r="E21" t="s">
        <v>8</v>
      </c>
      <c r="F21" t="s">
        <v>168</v>
      </c>
      <c r="G21">
        <v>1</v>
      </c>
      <c r="H21">
        <v>6</v>
      </c>
    </row>
    <row r="22" spans="1:8" x14ac:dyDescent="0.35">
      <c r="A22" t="s">
        <v>70</v>
      </c>
      <c r="B22">
        <v>21</v>
      </c>
      <c r="C22" s="25" t="s">
        <v>71</v>
      </c>
      <c r="D22" t="s">
        <v>7</v>
      </c>
      <c r="E22" t="s">
        <v>14</v>
      </c>
      <c r="F22" t="s">
        <v>25</v>
      </c>
      <c r="G22">
        <v>1</v>
      </c>
      <c r="H22">
        <v>2</v>
      </c>
    </row>
    <row r="23" spans="1:8" x14ac:dyDescent="0.35">
      <c r="A23" t="s">
        <v>103</v>
      </c>
      <c r="B23">
        <v>22</v>
      </c>
      <c r="C23" s="25" t="s">
        <v>104</v>
      </c>
      <c r="D23" t="s">
        <v>35</v>
      </c>
      <c r="E23" t="s">
        <v>14</v>
      </c>
      <c r="F23" t="s">
        <v>15</v>
      </c>
      <c r="G23">
        <v>3</v>
      </c>
      <c r="H23">
        <v>6</v>
      </c>
    </row>
    <row r="24" spans="1:8" x14ac:dyDescent="0.35">
      <c r="A24" t="s">
        <v>171</v>
      </c>
      <c r="B24">
        <v>23</v>
      </c>
      <c r="C24" s="25" t="s">
        <v>185</v>
      </c>
      <c r="D24" t="s">
        <v>35</v>
      </c>
      <c r="E24" t="s">
        <v>8</v>
      </c>
      <c r="F24" t="s">
        <v>168</v>
      </c>
      <c r="G24">
        <v>2</v>
      </c>
      <c r="H24">
        <v>7</v>
      </c>
    </row>
    <row r="25" spans="1:8" x14ac:dyDescent="0.35">
      <c r="A25" t="s">
        <v>36</v>
      </c>
      <c r="B25">
        <v>24</v>
      </c>
      <c r="C25" s="25" t="s">
        <v>37</v>
      </c>
      <c r="D25" t="s">
        <v>7</v>
      </c>
      <c r="E25" t="s">
        <v>14</v>
      </c>
      <c r="F25" t="s">
        <v>25</v>
      </c>
      <c r="G25">
        <v>1</v>
      </c>
      <c r="H25">
        <v>1</v>
      </c>
    </row>
    <row r="26" spans="1:8" x14ac:dyDescent="0.35">
      <c r="A26" t="s">
        <v>186</v>
      </c>
      <c r="B26">
        <v>25</v>
      </c>
      <c r="C26" s="25">
        <v>1701605849</v>
      </c>
      <c r="D26" t="s">
        <v>7</v>
      </c>
      <c r="E26" t="s">
        <v>14</v>
      </c>
      <c r="G26">
        <v>1</v>
      </c>
      <c r="H26">
        <v>1</v>
      </c>
    </row>
    <row r="27" spans="1:8" x14ac:dyDescent="0.35">
      <c r="A27" t="s">
        <v>93</v>
      </c>
      <c r="B27">
        <v>26</v>
      </c>
      <c r="C27" s="25" t="s">
        <v>94</v>
      </c>
      <c r="D27" t="s">
        <v>35</v>
      </c>
      <c r="E27" t="s">
        <v>14</v>
      </c>
      <c r="F27" t="s">
        <v>95</v>
      </c>
      <c r="G27">
        <v>1</v>
      </c>
      <c r="H27">
        <v>5</v>
      </c>
    </row>
    <row r="28" spans="1:8" x14ac:dyDescent="0.35">
      <c r="A28" t="s">
        <v>91</v>
      </c>
      <c r="B28">
        <v>27</v>
      </c>
      <c r="C28" s="25" t="s">
        <v>92</v>
      </c>
      <c r="D28" t="s">
        <v>35</v>
      </c>
      <c r="E28" t="s">
        <v>14</v>
      </c>
      <c r="F28" t="s">
        <v>76</v>
      </c>
      <c r="G28">
        <v>1</v>
      </c>
      <c r="H28">
        <v>4</v>
      </c>
    </row>
    <row r="29" spans="1:8" x14ac:dyDescent="0.35">
      <c r="A29" t="s">
        <v>189</v>
      </c>
      <c r="B29">
        <v>28</v>
      </c>
      <c r="C29" s="25" t="s">
        <v>190</v>
      </c>
      <c r="D29" t="s">
        <v>35</v>
      </c>
      <c r="E29" t="s">
        <v>14</v>
      </c>
      <c r="F29" t="s">
        <v>125</v>
      </c>
      <c r="G29">
        <v>1</v>
      </c>
      <c r="H29">
        <v>3</v>
      </c>
    </row>
    <row r="30" spans="1:8" x14ac:dyDescent="0.35">
      <c r="A30" t="s">
        <v>130</v>
      </c>
      <c r="B30">
        <v>29</v>
      </c>
      <c r="C30" s="25" t="s">
        <v>131</v>
      </c>
      <c r="D30" t="s">
        <v>35</v>
      </c>
      <c r="E30" t="s">
        <v>8</v>
      </c>
      <c r="F30" t="s">
        <v>100</v>
      </c>
      <c r="G30">
        <v>1</v>
      </c>
      <c r="H30">
        <v>6</v>
      </c>
    </row>
    <row r="31" spans="1:8" x14ac:dyDescent="0.35">
      <c r="A31" t="s">
        <v>107</v>
      </c>
      <c r="B31">
        <v>30</v>
      </c>
      <c r="C31" s="25" t="s">
        <v>108</v>
      </c>
      <c r="D31" t="s">
        <v>35</v>
      </c>
      <c r="E31" t="s">
        <v>14</v>
      </c>
      <c r="F31" t="s">
        <v>109</v>
      </c>
      <c r="G31">
        <v>1</v>
      </c>
      <c r="H31">
        <v>2</v>
      </c>
    </row>
    <row r="32" spans="1:8" x14ac:dyDescent="0.35">
      <c r="A32" t="s">
        <v>150</v>
      </c>
      <c r="B32">
        <v>31</v>
      </c>
      <c r="C32" s="25" t="s">
        <v>151</v>
      </c>
      <c r="D32" t="s">
        <v>35</v>
      </c>
      <c r="E32" t="s">
        <v>8</v>
      </c>
      <c r="F32" t="s">
        <v>147</v>
      </c>
      <c r="G32">
        <v>1</v>
      </c>
      <c r="H32">
        <v>5</v>
      </c>
    </row>
    <row r="33" spans="1:8" x14ac:dyDescent="0.35">
      <c r="A33" t="s">
        <v>223</v>
      </c>
      <c r="B33">
        <v>32</v>
      </c>
      <c r="C33" s="25">
        <v>1803876099</v>
      </c>
      <c r="D33" t="s">
        <v>35</v>
      </c>
      <c r="E33" t="s">
        <v>8</v>
      </c>
      <c r="G33">
        <v>1</v>
      </c>
      <c r="H33">
        <v>4</v>
      </c>
    </row>
    <row r="34" spans="1:8" x14ac:dyDescent="0.35">
      <c r="A34" t="s">
        <v>224</v>
      </c>
      <c r="B34">
        <v>33</v>
      </c>
      <c r="C34" s="25">
        <v>1002912829</v>
      </c>
      <c r="D34" t="s">
        <v>35</v>
      </c>
      <c r="E34" t="s">
        <v>8</v>
      </c>
      <c r="G34">
        <v>1</v>
      </c>
      <c r="H34">
        <v>3</v>
      </c>
    </row>
    <row r="35" spans="1:8" x14ac:dyDescent="0.35">
      <c r="A35" t="s">
        <v>215</v>
      </c>
      <c r="B35">
        <v>34</v>
      </c>
      <c r="C35" s="25" t="s">
        <v>225</v>
      </c>
      <c r="D35" t="s">
        <v>7</v>
      </c>
      <c r="E35" t="s">
        <v>14</v>
      </c>
      <c r="G35">
        <v>1</v>
      </c>
      <c r="H35">
        <v>1</v>
      </c>
    </row>
    <row r="36" spans="1:8" x14ac:dyDescent="0.35">
      <c r="A36" t="s">
        <v>192</v>
      </c>
      <c r="B36">
        <v>35</v>
      </c>
      <c r="C36" s="25">
        <v>1903783229</v>
      </c>
      <c r="D36" t="s">
        <v>35</v>
      </c>
      <c r="E36" t="s">
        <v>14</v>
      </c>
      <c r="F36" t="s">
        <v>100</v>
      </c>
      <c r="G36">
        <v>1</v>
      </c>
      <c r="H36">
        <v>1</v>
      </c>
    </row>
    <row r="37" spans="1:8" x14ac:dyDescent="0.35">
      <c r="A37" t="s">
        <v>110</v>
      </c>
      <c r="B37">
        <v>36</v>
      </c>
      <c r="C37" s="25" t="s">
        <v>111</v>
      </c>
      <c r="D37" t="s">
        <v>35</v>
      </c>
      <c r="E37" t="s">
        <v>14</v>
      </c>
      <c r="F37" t="s">
        <v>95</v>
      </c>
      <c r="G37">
        <v>1</v>
      </c>
      <c r="H37">
        <v>1</v>
      </c>
    </row>
    <row r="38" spans="1:8" x14ac:dyDescent="0.35">
      <c r="A38" t="s">
        <v>123</v>
      </c>
      <c r="B38">
        <v>37</v>
      </c>
      <c r="C38" s="25" t="s">
        <v>124</v>
      </c>
      <c r="D38" t="s">
        <v>35</v>
      </c>
      <c r="E38" t="s">
        <v>8</v>
      </c>
      <c r="F38" t="s">
        <v>125</v>
      </c>
      <c r="G38">
        <v>1</v>
      </c>
      <c r="H38">
        <v>2</v>
      </c>
    </row>
    <row r="39" spans="1:8" x14ac:dyDescent="0.35">
      <c r="A39" t="s">
        <v>170</v>
      </c>
      <c r="B39">
        <v>38</v>
      </c>
      <c r="C39" s="25" t="s">
        <v>184</v>
      </c>
      <c r="D39" t="s">
        <v>35</v>
      </c>
      <c r="E39" t="s">
        <v>8</v>
      </c>
      <c r="F39" t="s">
        <v>168</v>
      </c>
      <c r="G39">
        <v>1</v>
      </c>
      <c r="H39">
        <v>1</v>
      </c>
    </row>
    <row r="40" spans="1:8" x14ac:dyDescent="0.35">
      <c r="A40" t="s">
        <v>226</v>
      </c>
      <c r="B40">
        <v>39</v>
      </c>
      <c r="C40" s="25">
        <v>2704863639</v>
      </c>
      <c r="D40" t="s">
        <v>35</v>
      </c>
      <c r="E40" t="s">
        <v>8</v>
      </c>
      <c r="F40" t="s">
        <v>227</v>
      </c>
      <c r="G40">
        <v>1</v>
      </c>
      <c r="H40">
        <v>1</v>
      </c>
    </row>
    <row r="41" spans="1:8" x14ac:dyDescent="0.35">
      <c r="A41" t="s">
        <v>228</v>
      </c>
      <c r="B41">
        <v>40</v>
      </c>
      <c r="C41" s="25">
        <v>2505862809</v>
      </c>
      <c r="D41" t="s">
        <v>35</v>
      </c>
      <c r="E41" t="s">
        <v>8</v>
      </c>
      <c r="F41" t="s">
        <v>227</v>
      </c>
      <c r="G41">
        <v>1</v>
      </c>
      <c r="H41">
        <v>1</v>
      </c>
    </row>
    <row r="42" spans="1:8" x14ac:dyDescent="0.35">
      <c r="A42" t="s">
        <v>213</v>
      </c>
      <c r="B42">
        <v>41</v>
      </c>
      <c r="C42" s="25" t="s">
        <v>229</v>
      </c>
      <c r="D42" t="s">
        <v>35</v>
      </c>
      <c r="E42" t="s">
        <v>14</v>
      </c>
      <c r="F42" t="s">
        <v>230</v>
      </c>
      <c r="G42">
        <v>1</v>
      </c>
      <c r="H42">
        <v>1</v>
      </c>
    </row>
    <row r="43" spans="1:8" x14ac:dyDescent="0.35">
      <c r="A43" t="s">
        <v>148</v>
      </c>
      <c r="B43">
        <v>42</v>
      </c>
      <c r="C43" s="25" t="s">
        <v>149</v>
      </c>
      <c r="D43" t="s">
        <v>35</v>
      </c>
      <c r="E43" t="s">
        <v>14</v>
      </c>
      <c r="F43" t="s">
        <v>147</v>
      </c>
      <c r="G43">
        <v>1</v>
      </c>
      <c r="H43">
        <v>1</v>
      </c>
    </row>
    <row r="44" spans="1:8" x14ac:dyDescent="0.35">
      <c r="A44" t="s">
        <v>96</v>
      </c>
      <c r="B44">
        <v>43</v>
      </c>
      <c r="C44" s="25" t="s">
        <v>97</v>
      </c>
      <c r="D44" t="s">
        <v>35</v>
      </c>
      <c r="E44" t="s">
        <v>14</v>
      </c>
      <c r="F44" t="s">
        <v>95</v>
      </c>
      <c r="G44">
        <v>1</v>
      </c>
      <c r="H44">
        <v>1</v>
      </c>
    </row>
    <row r="45" spans="1:8" x14ac:dyDescent="0.35">
      <c r="A45" t="s">
        <v>120</v>
      </c>
      <c r="B45">
        <v>44</v>
      </c>
      <c r="C45" s="25" t="s">
        <v>121</v>
      </c>
      <c r="D45" t="s">
        <v>35</v>
      </c>
      <c r="E45" t="s">
        <v>14</v>
      </c>
      <c r="F45" t="s">
        <v>122</v>
      </c>
      <c r="G45">
        <v>1</v>
      </c>
      <c r="H45">
        <v>1</v>
      </c>
    </row>
    <row r="46" spans="1:8" x14ac:dyDescent="0.35">
      <c r="A46" t="s">
        <v>126</v>
      </c>
      <c r="B46">
        <v>45</v>
      </c>
      <c r="C46" s="25" t="s">
        <v>127</v>
      </c>
      <c r="D46" t="s">
        <v>35</v>
      </c>
      <c r="E46" t="s">
        <v>14</v>
      </c>
      <c r="F46" t="s">
        <v>122</v>
      </c>
      <c r="G46">
        <v>1</v>
      </c>
      <c r="H46">
        <v>1</v>
      </c>
    </row>
    <row r="47" spans="1:8" x14ac:dyDescent="0.35">
      <c r="A47" t="s">
        <v>141</v>
      </c>
      <c r="B47">
        <v>46</v>
      </c>
      <c r="C47" s="25" t="s">
        <v>142</v>
      </c>
      <c r="D47" t="s">
        <v>35</v>
      </c>
      <c r="E47" t="s">
        <v>14</v>
      </c>
      <c r="F47" t="s">
        <v>140</v>
      </c>
      <c r="G47">
        <v>1</v>
      </c>
      <c r="H47">
        <v>1</v>
      </c>
    </row>
    <row r="48" spans="1:8" x14ac:dyDescent="0.35">
      <c r="A48" t="s">
        <v>138</v>
      </c>
      <c r="B48">
        <v>47</v>
      </c>
      <c r="C48" s="25" t="s">
        <v>231</v>
      </c>
      <c r="D48" t="s">
        <v>35</v>
      </c>
      <c r="E48" t="s">
        <v>8</v>
      </c>
      <c r="F48" t="s">
        <v>140</v>
      </c>
      <c r="G48">
        <v>1</v>
      </c>
      <c r="H48">
        <v>1</v>
      </c>
    </row>
    <row r="49" spans="1:8" x14ac:dyDescent="0.35">
      <c r="A49" t="s">
        <v>163</v>
      </c>
      <c r="B49">
        <v>48</v>
      </c>
      <c r="C49" s="25" t="s">
        <v>194</v>
      </c>
      <c r="D49" t="s">
        <v>35</v>
      </c>
      <c r="E49" t="s">
        <v>8</v>
      </c>
      <c r="F49" t="s">
        <v>76</v>
      </c>
      <c r="G49">
        <v>1</v>
      </c>
      <c r="H49">
        <v>1</v>
      </c>
    </row>
    <row r="50" spans="1:8" x14ac:dyDescent="0.35">
      <c r="A50" t="s">
        <v>289</v>
      </c>
      <c r="B50">
        <v>49</v>
      </c>
      <c r="C50" s="25" t="s">
        <v>232</v>
      </c>
      <c r="D50" t="s">
        <v>7</v>
      </c>
      <c r="E50" t="s">
        <v>8</v>
      </c>
      <c r="G50">
        <v>1</v>
      </c>
      <c r="H50">
        <v>5</v>
      </c>
    </row>
    <row r="51" spans="1:8" x14ac:dyDescent="0.35">
      <c r="A51" t="s">
        <v>155</v>
      </c>
      <c r="B51">
        <v>50</v>
      </c>
      <c r="C51" s="25" t="s">
        <v>156</v>
      </c>
      <c r="D51" t="s">
        <v>35</v>
      </c>
      <c r="E51" t="s">
        <v>8</v>
      </c>
      <c r="F51" t="s">
        <v>147</v>
      </c>
      <c r="G51">
        <v>1</v>
      </c>
      <c r="H51">
        <v>1</v>
      </c>
    </row>
    <row r="52" spans="1:8" x14ac:dyDescent="0.35">
      <c r="A52" t="s">
        <v>132</v>
      </c>
      <c r="B52">
        <v>51</v>
      </c>
      <c r="C52" s="25" t="s">
        <v>133</v>
      </c>
      <c r="D52" t="s">
        <v>35</v>
      </c>
      <c r="E52" t="s">
        <v>8</v>
      </c>
      <c r="F52" t="s">
        <v>125</v>
      </c>
      <c r="G52">
        <v>1</v>
      </c>
      <c r="H52">
        <v>1</v>
      </c>
    </row>
    <row r="53" spans="1:8" x14ac:dyDescent="0.35">
      <c r="A53" t="s">
        <v>152</v>
      </c>
      <c r="B53">
        <v>52</v>
      </c>
      <c r="C53" s="25" t="s">
        <v>153</v>
      </c>
      <c r="D53" t="s">
        <v>35</v>
      </c>
      <c r="E53" t="s">
        <v>14</v>
      </c>
      <c r="F53" t="s">
        <v>154</v>
      </c>
      <c r="G53">
        <v>1</v>
      </c>
      <c r="H53">
        <v>1</v>
      </c>
    </row>
    <row r="54" spans="1:8" x14ac:dyDescent="0.35">
      <c r="A54" t="s">
        <v>143</v>
      </c>
      <c r="B54">
        <v>53</v>
      </c>
      <c r="C54" s="25" t="s">
        <v>144</v>
      </c>
      <c r="D54" t="s">
        <v>35</v>
      </c>
      <c r="E54" t="s">
        <v>8</v>
      </c>
      <c r="F54" t="s">
        <v>140</v>
      </c>
      <c r="G54">
        <v>1</v>
      </c>
      <c r="H54">
        <v>1</v>
      </c>
    </row>
    <row r="55" spans="1:8" x14ac:dyDescent="0.35">
      <c r="A55" t="s">
        <v>145</v>
      </c>
      <c r="B55">
        <v>54</v>
      </c>
      <c r="C55" s="25" t="s">
        <v>146</v>
      </c>
      <c r="D55" t="s">
        <v>35</v>
      </c>
      <c r="E55" t="s">
        <v>14</v>
      </c>
      <c r="F55" t="s">
        <v>147</v>
      </c>
      <c r="G55">
        <v>1</v>
      </c>
      <c r="H55">
        <v>1</v>
      </c>
    </row>
    <row r="56" spans="1:8" x14ac:dyDescent="0.35">
      <c r="A56" t="s">
        <v>157</v>
      </c>
      <c r="B56">
        <v>55</v>
      </c>
      <c r="C56" s="25" t="s">
        <v>158</v>
      </c>
      <c r="D56" t="s">
        <v>35</v>
      </c>
      <c r="E56" t="s">
        <v>14</v>
      </c>
      <c r="F56" t="s">
        <v>154</v>
      </c>
      <c r="G56">
        <v>1</v>
      </c>
      <c r="H56">
        <v>1</v>
      </c>
    </row>
    <row r="57" spans="1:8" x14ac:dyDescent="0.35">
      <c r="A57" t="s">
        <v>219</v>
      </c>
      <c r="B57">
        <v>56</v>
      </c>
      <c r="C57" s="25" t="s">
        <v>233</v>
      </c>
      <c r="D57" t="s">
        <v>35</v>
      </c>
      <c r="E57" t="s">
        <v>8</v>
      </c>
      <c r="F57" t="s">
        <v>154</v>
      </c>
      <c r="G57">
        <v>1</v>
      </c>
      <c r="H57"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ECCC-3FC2-4B4D-B072-E709E4594515}">
  <dimension ref="A1:J69"/>
  <sheetViews>
    <sheetView topLeftCell="A49" workbookViewId="0">
      <selection activeCell="C9" sqref="C9"/>
    </sheetView>
  </sheetViews>
  <sheetFormatPr defaultRowHeight="14.5" x14ac:dyDescent="0.35"/>
  <cols>
    <col min="1" max="1" width="24.7265625" bestFit="1" customWidth="1"/>
    <col min="2" max="2" width="13.453125" customWidth="1"/>
    <col min="3" max="3" width="11.7265625" style="22" bestFit="1" customWidth="1"/>
    <col min="5" max="5" width="15.1796875" customWidth="1"/>
    <col min="6" max="6" width="22.453125" bestFit="1" customWidth="1"/>
    <col min="8" max="8" width="17.1796875" customWidth="1"/>
  </cols>
  <sheetData>
    <row r="1" spans="1:8" x14ac:dyDescent="0.35">
      <c r="A1" s="15" t="s">
        <v>0</v>
      </c>
      <c r="B1" s="16" t="s">
        <v>204</v>
      </c>
      <c r="C1" s="24" t="s">
        <v>1</v>
      </c>
      <c r="D1" s="16" t="s">
        <v>2</v>
      </c>
      <c r="E1" s="16" t="s">
        <v>3</v>
      </c>
      <c r="F1" s="16" t="s">
        <v>4</v>
      </c>
      <c r="G1" s="16" t="s">
        <v>205</v>
      </c>
      <c r="H1" s="17" t="s">
        <v>206</v>
      </c>
    </row>
    <row r="2" spans="1:8" x14ac:dyDescent="0.35">
      <c r="A2" t="s">
        <v>234</v>
      </c>
      <c r="B2">
        <v>1</v>
      </c>
      <c r="C2" s="25" t="s">
        <v>285</v>
      </c>
      <c r="D2" t="s">
        <v>7</v>
      </c>
      <c r="E2" t="s">
        <v>8</v>
      </c>
      <c r="F2" t="s">
        <v>243</v>
      </c>
      <c r="G2">
        <v>10</v>
      </c>
      <c r="H2">
        <v>10</v>
      </c>
    </row>
    <row r="3" spans="1:8" x14ac:dyDescent="0.35">
      <c r="A3" t="s">
        <v>173</v>
      </c>
      <c r="B3">
        <v>2</v>
      </c>
      <c r="C3" s="20">
        <v>1601002810</v>
      </c>
      <c r="D3" t="s">
        <v>7</v>
      </c>
      <c r="E3" t="s">
        <v>8</v>
      </c>
      <c r="G3">
        <v>9</v>
      </c>
      <c r="H3">
        <v>9</v>
      </c>
    </row>
    <row r="4" spans="1:8" x14ac:dyDescent="0.35">
      <c r="A4" t="s">
        <v>235</v>
      </c>
      <c r="B4">
        <v>3</v>
      </c>
      <c r="C4" s="20">
        <v>2906795599</v>
      </c>
      <c r="D4" t="s">
        <v>35</v>
      </c>
      <c r="E4" t="s">
        <v>8</v>
      </c>
      <c r="G4">
        <v>10</v>
      </c>
      <c r="H4">
        <v>10</v>
      </c>
    </row>
    <row r="5" spans="1:8" x14ac:dyDescent="0.35">
      <c r="A5" t="s">
        <v>286</v>
      </c>
      <c r="B5">
        <v>4</v>
      </c>
      <c r="C5" s="20">
        <v>2904795099</v>
      </c>
      <c r="D5" t="s">
        <v>7</v>
      </c>
      <c r="E5" t="s">
        <v>8</v>
      </c>
      <c r="G5">
        <v>8</v>
      </c>
      <c r="H5">
        <v>8</v>
      </c>
    </row>
    <row r="6" spans="1:8" x14ac:dyDescent="0.35">
      <c r="A6" t="s">
        <v>207</v>
      </c>
      <c r="B6">
        <v>5</v>
      </c>
      <c r="C6" s="20">
        <v>1504992089</v>
      </c>
      <c r="D6" t="s">
        <v>7</v>
      </c>
      <c r="E6" t="s">
        <v>8</v>
      </c>
      <c r="G6">
        <v>7</v>
      </c>
      <c r="H6">
        <v>7</v>
      </c>
    </row>
    <row r="7" spans="1:8" x14ac:dyDescent="0.35">
      <c r="A7" t="s">
        <v>52</v>
      </c>
      <c r="B7">
        <v>6</v>
      </c>
      <c r="C7" s="25" t="s">
        <v>53</v>
      </c>
      <c r="D7" t="s">
        <v>35</v>
      </c>
      <c r="E7" t="s">
        <v>8</v>
      </c>
      <c r="F7" t="s">
        <v>236</v>
      </c>
      <c r="G7">
        <v>9</v>
      </c>
      <c r="H7">
        <v>9</v>
      </c>
    </row>
    <row r="8" spans="1:8" x14ac:dyDescent="0.35">
      <c r="A8" t="s">
        <v>10</v>
      </c>
      <c r="B8">
        <v>7</v>
      </c>
      <c r="C8" s="20">
        <v>1909872729</v>
      </c>
      <c r="D8" t="s">
        <v>7</v>
      </c>
      <c r="E8" t="s">
        <v>8</v>
      </c>
      <c r="F8" t="s">
        <v>237</v>
      </c>
      <c r="G8">
        <v>6</v>
      </c>
      <c r="H8">
        <v>6</v>
      </c>
    </row>
    <row r="9" spans="1:8" x14ac:dyDescent="0.35">
      <c r="A9" t="s">
        <v>287</v>
      </c>
      <c r="B9">
        <v>8</v>
      </c>
      <c r="C9" s="20">
        <v>1209755529</v>
      </c>
      <c r="D9" t="s">
        <v>7</v>
      </c>
      <c r="E9" t="s">
        <v>14</v>
      </c>
      <c r="G9">
        <v>5</v>
      </c>
      <c r="H9">
        <v>10</v>
      </c>
    </row>
    <row r="10" spans="1:8" x14ac:dyDescent="0.35">
      <c r="A10" t="s">
        <v>175</v>
      </c>
      <c r="B10">
        <v>9</v>
      </c>
      <c r="C10" s="20">
        <v>1512735219</v>
      </c>
      <c r="D10" t="s">
        <v>35</v>
      </c>
      <c r="E10" t="s">
        <v>14</v>
      </c>
      <c r="F10" t="s">
        <v>237</v>
      </c>
      <c r="G10">
        <v>8</v>
      </c>
      <c r="H10">
        <v>10</v>
      </c>
    </row>
    <row r="11" spans="1:8" x14ac:dyDescent="0.35">
      <c r="A11" t="s">
        <v>31</v>
      </c>
      <c r="B11">
        <v>10</v>
      </c>
      <c r="C11" s="25" t="s">
        <v>32</v>
      </c>
      <c r="D11" t="s">
        <v>7</v>
      </c>
      <c r="E11" t="s">
        <v>14</v>
      </c>
      <c r="F11" t="s">
        <v>20</v>
      </c>
      <c r="G11">
        <v>4</v>
      </c>
      <c r="H11">
        <v>9</v>
      </c>
    </row>
    <row r="12" spans="1:8" x14ac:dyDescent="0.35">
      <c r="A12" t="s">
        <v>12</v>
      </c>
      <c r="B12">
        <v>11</v>
      </c>
      <c r="C12" s="25" t="s">
        <v>13</v>
      </c>
      <c r="D12" t="s">
        <v>7</v>
      </c>
      <c r="E12" t="s">
        <v>14</v>
      </c>
      <c r="G12">
        <v>3</v>
      </c>
      <c r="H12">
        <v>8</v>
      </c>
    </row>
    <row r="13" spans="1:8" x14ac:dyDescent="0.35">
      <c r="A13" t="s">
        <v>18</v>
      </c>
      <c r="B13">
        <v>12</v>
      </c>
      <c r="C13" s="25" t="s">
        <v>19</v>
      </c>
      <c r="D13" t="s">
        <v>7</v>
      </c>
      <c r="E13" t="s">
        <v>14</v>
      </c>
      <c r="F13" t="s">
        <v>20</v>
      </c>
      <c r="G13">
        <v>2</v>
      </c>
      <c r="H13">
        <v>7</v>
      </c>
    </row>
    <row r="14" spans="1:8" x14ac:dyDescent="0.35">
      <c r="A14" t="s">
        <v>238</v>
      </c>
      <c r="B14">
        <v>13</v>
      </c>
      <c r="C14" s="25" t="s">
        <v>41</v>
      </c>
      <c r="D14" t="s">
        <v>7</v>
      </c>
      <c r="E14" t="s">
        <v>14</v>
      </c>
      <c r="F14" t="s">
        <v>20</v>
      </c>
      <c r="G14">
        <v>1</v>
      </c>
      <c r="H14">
        <v>6</v>
      </c>
    </row>
    <row r="15" spans="1:8" x14ac:dyDescent="0.35">
      <c r="A15" t="s">
        <v>55</v>
      </c>
      <c r="B15">
        <v>14</v>
      </c>
      <c r="C15" s="25" t="s">
        <v>56</v>
      </c>
      <c r="D15" t="s">
        <v>35</v>
      </c>
      <c r="E15" t="s">
        <v>8</v>
      </c>
      <c r="F15" t="s">
        <v>236</v>
      </c>
      <c r="G15">
        <v>7</v>
      </c>
      <c r="H15">
        <v>8</v>
      </c>
    </row>
    <row r="16" spans="1:8" x14ac:dyDescent="0.35">
      <c r="A16" t="s">
        <v>23</v>
      </c>
      <c r="B16">
        <v>15</v>
      </c>
      <c r="C16" s="25" t="s">
        <v>24</v>
      </c>
      <c r="D16" t="s">
        <v>7</v>
      </c>
      <c r="E16" t="s">
        <v>14</v>
      </c>
      <c r="F16" t="s">
        <v>239</v>
      </c>
      <c r="G16">
        <v>1</v>
      </c>
      <c r="H16">
        <v>5</v>
      </c>
    </row>
    <row r="17" spans="1:10" ht="15" thickBot="1" x14ac:dyDescent="0.4">
      <c r="A17" t="s">
        <v>36</v>
      </c>
      <c r="B17">
        <v>16</v>
      </c>
      <c r="C17" s="25" t="s">
        <v>37</v>
      </c>
      <c r="D17" t="s">
        <v>7</v>
      </c>
      <c r="E17" t="s">
        <v>14</v>
      </c>
      <c r="F17" t="s">
        <v>239</v>
      </c>
      <c r="G17">
        <v>1</v>
      </c>
      <c r="H17">
        <v>4</v>
      </c>
    </row>
    <row r="18" spans="1:10" ht="15" thickBot="1" x14ac:dyDescent="0.4">
      <c r="A18" t="s">
        <v>240</v>
      </c>
      <c r="B18">
        <v>17</v>
      </c>
      <c r="C18" s="25" t="s">
        <v>291</v>
      </c>
      <c r="D18" t="s">
        <v>7</v>
      </c>
      <c r="E18" t="s">
        <v>8</v>
      </c>
      <c r="G18">
        <v>1</v>
      </c>
      <c r="H18">
        <v>5</v>
      </c>
      <c r="J18" s="23"/>
    </row>
    <row r="19" spans="1:10" x14ac:dyDescent="0.35">
      <c r="A19" t="s">
        <v>46</v>
      </c>
      <c r="B19">
        <v>18</v>
      </c>
      <c r="C19" s="25" t="s">
        <v>47</v>
      </c>
      <c r="D19" t="s">
        <v>7</v>
      </c>
      <c r="E19" t="s">
        <v>14</v>
      </c>
      <c r="F19" t="s">
        <v>237</v>
      </c>
      <c r="G19">
        <v>1</v>
      </c>
      <c r="H19">
        <v>3</v>
      </c>
    </row>
    <row r="20" spans="1:10" x14ac:dyDescent="0.35">
      <c r="A20" t="s">
        <v>33</v>
      </c>
      <c r="B20">
        <v>19</v>
      </c>
      <c r="C20" s="25" t="s">
        <v>34</v>
      </c>
      <c r="D20" t="s">
        <v>35</v>
      </c>
      <c r="E20" t="s">
        <v>14</v>
      </c>
      <c r="F20" t="s">
        <v>239</v>
      </c>
      <c r="G20">
        <v>6</v>
      </c>
      <c r="H20">
        <v>9</v>
      </c>
    </row>
    <row r="21" spans="1:10" x14ac:dyDescent="0.35">
      <c r="A21" t="s">
        <v>48</v>
      </c>
      <c r="B21">
        <v>20</v>
      </c>
      <c r="C21" s="25" t="s">
        <v>49</v>
      </c>
      <c r="D21" t="s">
        <v>7</v>
      </c>
      <c r="E21" t="s">
        <v>14</v>
      </c>
      <c r="F21" t="s">
        <v>241</v>
      </c>
      <c r="G21">
        <v>1</v>
      </c>
      <c r="H21">
        <v>2</v>
      </c>
    </row>
    <row r="22" spans="1:10" x14ac:dyDescent="0.35">
      <c r="A22" t="s">
        <v>42</v>
      </c>
      <c r="B22">
        <v>21</v>
      </c>
      <c r="C22" s="25" t="s">
        <v>43</v>
      </c>
      <c r="D22" t="s">
        <v>35</v>
      </c>
      <c r="E22" t="s">
        <v>14</v>
      </c>
      <c r="F22" t="s">
        <v>239</v>
      </c>
      <c r="G22">
        <v>5</v>
      </c>
      <c r="H22">
        <v>8</v>
      </c>
    </row>
    <row r="23" spans="1:10" x14ac:dyDescent="0.35">
      <c r="A23" t="s">
        <v>68</v>
      </c>
      <c r="B23">
        <v>22</v>
      </c>
      <c r="C23" s="25">
        <v>2012793139</v>
      </c>
      <c r="D23" t="s">
        <v>7</v>
      </c>
      <c r="E23" t="s">
        <v>8</v>
      </c>
      <c r="G23">
        <v>1</v>
      </c>
      <c r="H23">
        <v>4</v>
      </c>
    </row>
    <row r="24" spans="1:10" x14ac:dyDescent="0.35">
      <c r="A24" t="s">
        <v>209</v>
      </c>
      <c r="B24">
        <v>23</v>
      </c>
      <c r="C24" s="25">
        <v>1301744939</v>
      </c>
      <c r="D24" t="s">
        <v>35</v>
      </c>
      <c r="E24" t="s">
        <v>14</v>
      </c>
      <c r="F24" t="s">
        <v>236</v>
      </c>
      <c r="G24">
        <v>4</v>
      </c>
      <c r="H24">
        <v>7</v>
      </c>
    </row>
    <row r="25" spans="1:10" x14ac:dyDescent="0.35">
      <c r="A25" t="s">
        <v>242</v>
      </c>
      <c r="B25">
        <v>24</v>
      </c>
      <c r="C25" s="25" t="s">
        <v>67</v>
      </c>
      <c r="D25" t="s">
        <v>35</v>
      </c>
      <c r="E25" t="s">
        <v>14</v>
      </c>
      <c r="F25" t="s">
        <v>237</v>
      </c>
      <c r="G25">
        <v>3</v>
      </c>
      <c r="H25">
        <v>6</v>
      </c>
    </row>
    <row r="26" spans="1:10" x14ac:dyDescent="0.35">
      <c r="A26" t="s">
        <v>221</v>
      </c>
      <c r="B26">
        <v>25</v>
      </c>
      <c r="C26" s="25" t="s">
        <v>222</v>
      </c>
      <c r="D26" t="s">
        <v>7</v>
      </c>
      <c r="E26" t="s">
        <v>8</v>
      </c>
      <c r="G26">
        <v>1</v>
      </c>
      <c r="H26">
        <v>3</v>
      </c>
    </row>
    <row r="27" spans="1:10" x14ac:dyDescent="0.35">
      <c r="A27" t="s">
        <v>64</v>
      </c>
      <c r="B27">
        <v>26</v>
      </c>
      <c r="C27" s="25" t="s">
        <v>65</v>
      </c>
      <c r="D27" t="s">
        <v>35</v>
      </c>
      <c r="E27" t="s">
        <v>8</v>
      </c>
      <c r="F27" t="s">
        <v>236</v>
      </c>
      <c r="G27">
        <v>2</v>
      </c>
      <c r="H27">
        <v>7</v>
      </c>
    </row>
    <row r="28" spans="1:10" x14ac:dyDescent="0.35">
      <c r="A28" t="s">
        <v>283</v>
      </c>
      <c r="B28">
        <v>27</v>
      </c>
      <c r="C28" s="20">
        <v>1210893519</v>
      </c>
      <c r="D28" t="s">
        <v>35</v>
      </c>
      <c r="E28" t="s">
        <v>8</v>
      </c>
      <c r="F28" t="s">
        <v>243</v>
      </c>
      <c r="G28">
        <v>1</v>
      </c>
      <c r="H28">
        <v>6</v>
      </c>
    </row>
    <row r="29" spans="1:10" x14ac:dyDescent="0.35">
      <c r="A29" t="s">
        <v>244</v>
      </c>
      <c r="B29">
        <v>28</v>
      </c>
      <c r="C29" s="20"/>
      <c r="D29" t="s">
        <v>7</v>
      </c>
      <c r="E29" t="s">
        <v>14</v>
      </c>
      <c r="G29">
        <v>1</v>
      </c>
      <c r="H29">
        <v>1</v>
      </c>
    </row>
    <row r="30" spans="1:10" x14ac:dyDescent="0.35">
      <c r="A30" t="s">
        <v>245</v>
      </c>
      <c r="B30">
        <v>29</v>
      </c>
      <c r="C30" s="25" t="s">
        <v>292</v>
      </c>
      <c r="D30" t="s">
        <v>7</v>
      </c>
      <c r="E30" t="s">
        <v>14</v>
      </c>
      <c r="G30">
        <v>1</v>
      </c>
      <c r="H30">
        <v>1</v>
      </c>
    </row>
    <row r="31" spans="1:10" x14ac:dyDescent="0.35">
      <c r="A31" t="s">
        <v>284</v>
      </c>
      <c r="B31">
        <v>30</v>
      </c>
      <c r="C31" s="20">
        <v>1402664269</v>
      </c>
      <c r="D31" t="s">
        <v>35</v>
      </c>
      <c r="E31" t="s">
        <v>14</v>
      </c>
      <c r="F31" t="s">
        <v>243</v>
      </c>
      <c r="G31">
        <v>1</v>
      </c>
      <c r="H31">
        <v>5</v>
      </c>
    </row>
    <row r="32" spans="1:10" x14ac:dyDescent="0.35">
      <c r="A32" t="s">
        <v>83</v>
      </c>
      <c r="B32">
        <v>31</v>
      </c>
      <c r="C32" s="20">
        <v>3001835579</v>
      </c>
      <c r="D32" t="s">
        <v>7</v>
      </c>
      <c r="E32" t="s">
        <v>8</v>
      </c>
      <c r="F32" t="s">
        <v>246</v>
      </c>
      <c r="G32">
        <v>1</v>
      </c>
      <c r="H32">
        <v>2</v>
      </c>
    </row>
    <row r="33" spans="1:8" x14ac:dyDescent="0.35">
      <c r="A33" t="s">
        <v>81</v>
      </c>
      <c r="B33">
        <v>32</v>
      </c>
      <c r="C33" s="20">
        <v>1801765439</v>
      </c>
      <c r="D33" t="s">
        <v>35</v>
      </c>
      <c r="E33" t="s">
        <v>14</v>
      </c>
      <c r="F33" t="s">
        <v>236</v>
      </c>
      <c r="G33">
        <v>1</v>
      </c>
      <c r="H33">
        <v>4</v>
      </c>
    </row>
    <row r="34" spans="1:8" x14ac:dyDescent="0.35">
      <c r="A34" t="s">
        <v>167</v>
      </c>
      <c r="B34">
        <v>33</v>
      </c>
      <c r="C34" s="20">
        <v>2801723839</v>
      </c>
      <c r="D34" t="s">
        <v>35</v>
      </c>
      <c r="E34" t="s">
        <v>14</v>
      </c>
      <c r="F34" t="s">
        <v>246</v>
      </c>
      <c r="G34">
        <v>1</v>
      </c>
      <c r="H34">
        <v>3</v>
      </c>
    </row>
    <row r="35" spans="1:8" x14ac:dyDescent="0.35">
      <c r="A35" t="s">
        <v>171</v>
      </c>
      <c r="B35">
        <v>34</v>
      </c>
      <c r="C35" s="20">
        <v>2412794139</v>
      </c>
      <c r="D35" t="s">
        <v>35</v>
      </c>
      <c r="E35" t="s">
        <v>8</v>
      </c>
      <c r="F35" t="s">
        <v>246</v>
      </c>
      <c r="G35">
        <v>1</v>
      </c>
      <c r="H35">
        <v>5</v>
      </c>
    </row>
    <row r="36" spans="1:8" x14ac:dyDescent="0.35">
      <c r="A36" t="s">
        <v>70</v>
      </c>
      <c r="B36">
        <v>35</v>
      </c>
      <c r="C36" s="20">
        <v>2705597199</v>
      </c>
      <c r="D36" t="s">
        <v>7</v>
      </c>
      <c r="E36" t="s">
        <v>14</v>
      </c>
      <c r="F36" t="s">
        <v>239</v>
      </c>
      <c r="G36">
        <v>1</v>
      </c>
      <c r="H36">
        <v>1</v>
      </c>
    </row>
    <row r="37" spans="1:8" x14ac:dyDescent="0.35">
      <c r="A37" t="s">
        <v>247</v>
      </c>
      <c r="B37">
        <v>36</v>
      </c>
      <c r="C37" s="20">
        <v>2907012950</v>
      </c>
      <c r="D37" t="s">
        <v>35</v>
      </c>
      <c r="E37" t="s">
        <v>8</v>
      </c>
      <c r="G37">
        <v>1</v>
      </c>
      <c r="H37">
        <v>4</v>
      </c>
    </row>
    <row r="38" spans="1:8" x14ac:dyDescent="0.35">
      <c r="A38" t="s">
        <v>169</v>
      </c>
      <c r="B38">
        <v>37</v>
      </c>
      <c r="C38" s="20">
        <v>2503794049</v>
      </c>
      <c r="D38" t="s">
        <v>7</v>
      </c>
      <c r="E38" t="s">
        <v>8</v>
      </c>
      <c r="F38" t="s">
        <v>246</v>
      </c>
      <c r="G38">
        <v>1</v>
      </c>
      <c r="H38">
        <v>1</v>
      </c>
    </row>
    <row r="39" spans="1:8" x14ac:dyDescent="0.35">
      <c r="A39" t="s">
        <v>189</v>
      </c>
      <c r="B39">
        <v>38</v>
      </c>
      <c r="C39" s="25" t="s">
        <v>190</v>
      </c>
      <c r="D39" t="s">
        <v>35</v>
      </c>
      <c r="E39" t="s">
        <v>14</v>
      </c>
      <c r="F39" t="s">
        <v>248</v>
      </c>
      <c r="G39">
        <v>1</v>
      </c>
      <c r="H39">
        <v>2</v>
      </c>
    </row>
    <row r="40" spans="1:8" x14ac:dyDescent="0.35">
      <c r="A40" t="s">
        <v>98</v>
      </c>
      <c r="B40">
        <v>39</v>
      </c>
      <c r="C40" s="20">
        <v>2102823009</v>
      </c>
      <c r="D40" t="s">
        <v>35</v>
      </c>
      <c r="E40" t="s">
        <v>8</v>
      </c>
      <c r="F40" t="s">
        <v>249</v>
      </c>
      <c r="G40">
        <v>1</v>
      </c>
      <c r="H40">
        <v>3</v>
      </c>
    </row>
    <row r="41" spans="1:8" x14ac:dyDescent="0.35">
      <c r="A41" t="s">
        <v>91</v>
      </c>
      <c r="B41">
        <v>40</v>
      </c>
      <c r="C41" s="20">
        <v>2207774999</v>
      </c>
      <c r="D41" t="s">
        <v>35</v>
      </c>
      <c r="E41" t="s">
        <v>14</v>
      </c>
      <c r="F41" t="s">
        <v>250</v>
      </c>
      <c r="G41">
        <v>1</v>
      </c>
      <c r="H41">
        <v>1</v>
      </c>
    </row>
    <row r="42" spans="1:8" x14ac:dyDescent="0.35">
      <c r="A42" t="s">
        <v>150</v>
      </c>
      <c r="B42">
        <v>41</v>
      </c>
      <c r="C42" s="20">
        <v>1002874209</v>
      </c>
      <c r="D42" t="s">
        <v>35</v>
      </c>
      <c r="E42" t="s">
        <v>8</v>
      </c>
      <c r="F42" t="s">
        <v>251</v>
      </c>
      <c r="G42">
        <v>1</v>
      </c>
      <c r="H42">
        <v>2</v>
      </c>
    </row>
    <row r="43" spans="1:8" x14ac:dyDescent="0.35">
      <c r="A43" t="s">
        <v>164</v>
      </c>
      <c r="B43">
        <v>42</v>
      </c>
      <c r="C43" s="20">
        <v>3003814809</v>
      </c>
      <c r="D43" t="s">
        <v>35</v>
      </c>
      <c r="E43" t="s">
        <v>8</v>
      </c>
      <c r="F43" t="s">
        <v>250</v>
      </c>
      <c r="G43">
        <v>1</v>
      </c>
      <c r="H43">
        <v>1</v>
      </c>
    </row>
    <row r="44" spans="1:8" x14ac:dyDescent="0.35">
      <c r="A44" t="s">
        <v>288</v>
      </c>
      <c r="B44">
        <v>43</v>
      </c>
      <c r="C44" s="20">
        <v>2103082960</v>
      </c>
      <c r="D44" t="s">
        <v>7</v>
      </c>
      <c r="E44" t="s">
        <v>8</v>
      </c>
      <c r="F44" t="s">
        <v>246</v>
      </c>
      <c r="G44">
        <v>1</v>
      </c>
      <c r="H44">
        <v>1</v>
      </c>
    </row>
    <row r="45" spans="1:8" x14ac:dyDescent="0.35">
      <c r="A45" t="s">
        <v>170</v>
      </c>
      <c r="B45">
        <v>44</v>
      </c>
      <c r="C45" s="20">
        <v>1604794699</v>
      </c>
      <c r="D45" t="s">
        <v>35</v>
      </c>
      <c r="E45" t="s">
        <v>8</v>
      </c>
      <c r="F45" t="s">
        <v>246</v>
      </c>
      <c r="G45">
        <v>1</v>
      </c>
      <c r="H45">
        <v>1</v>
      </c>
    </row>
    <row r="46" spans="1:8" x14ac:dyDescent="0.35">
      <c r="A46" t="s">
        <v>130</v>
      </c>
      <c r="B46">
        <v>45</v>
      </c>
      <c r="C46" s="25" t="s">
        <v>131</v>
      </c>
      <c r="D46" t="s">
        <v>35</v>
      </c>
      <c r="E46" t="s">
        <v>8</v>
      </c>
      <c r="F46" t="s">
        <v>249</v>
      </c>
      <c r="G46">
        <v>1</v>
      </c>
      <c r="H46">
        <v>1</v>
      </c>
    </row>
    <row r="47" spans="1:8" x14ac:dyDescent="0.35">
      <c r="A47" t="s">
        <v>101</v>
      </c>
      <c r="B47">
        <v>46</v>
      </c>
      <c r="C47" s="20">
        <v>2807663219</v>
      </c>
      <c r="D47" t="s">
        <v>35</v>
      </c>
      <c r="E47" t="s">
        <v>14</v>
      </c>
      <c r="F47" t="s">
        <v>252</v>
      </c>
      <c r="G47">
        <v>1</v>
      </c>
      <c r="H47">
        <v>1</v>
      </c>
    </row>
    <row r="48" spans="1:8" x14ac:dyDescent="0.35">
      <c r="A48" t="s">
        <v>118</v>
      </c>
      <c r="B48">
        <v>47</v>
      </c>
      <c r="C48" s="20">
        <v>2611913859</v>
      </c>
      <c r="D48" t="s">
        <v>35</v>
      </c>
      <c r="E48" t="s">
        <v>8</v>
      </c>
      <c r="F48" t="s">
        <v>250</v>
      </c>
      <c r="G48">
        <v>1</v>
      </c>
      <c r="H48">
        <v>1</v>
      </c>
    </row>
    <row r="49" spans="1:8" x14ac:dyDescent="0.35">
      <c r="A49" t="s">
        <v>110</v>
      </c>
      <c r="B49">
        <v>48</v>
      </c>
      <c r="C49" s="20">
        <v>1204664109</v>
      </c>
      <c r="D49" t="s">
        <v>35</v>
      </c>
      <c r="E49" t="s">
        <v>14</v>
      </c>
      <c r="F49" t="s">
        <v>252</v>
      </c>
      <c r="G49">
        <v>1</v>
      </c>
      <c r="H49">
        <v>1</v>
      </c>
    </row>
    <row r="50" spans="1:8" x14ac:dyDescent="0.35">
      <c r="A50" t="s">
        <v>107</v>
      </c>
      <c r="B50">
        <v>49</v>
      </c>
      <c r="C50" s="25" t="s">
        <v>108</v>
      </c>
      <c r="D50" t="s">
        <v>35</v>
      </c>
      <c r="E50" t="s">
        <v>14</v>
      </c>
      <c r="F50" t="s">
        <v>248</v>
      </c>
      <c r="G50">
        <v>1</v>
      </c>
      <c r="H50">
        <v>1</v>
      </c>
    </row>
    <row r="51" spans="1:8" x14ac:dyDescent="0.35">
      <c r="A51" t="s">
        <v>105</v>
      </c>
      <c r="B51">
        <v>50</v>
      </c>
      <c r="C51" s="20">
        <v>1312605989</v>
      </c>
      <c r="D51" t="s">
        <v>35</v>
      </c>
      <c r="E51" t="s">
        <v>14</v>
      </c>
      <c r="F51" t="s">
        <v>252</v>
      </c>
      <c r="G51">
        <v>1</v>
      </c>
      <c r="H51">
        <v>1</v>
      </c>
    </row>
    <row r="52" spans="1:8" x14ac:dyDescent="0.35">
      <c r="A52" t="s">
        <v>297</v>
      </c>
      <c r="B52">
        <v>51</v>
      </c>
      <c r="C52" s="20">
        <v>1407715549</v>
      </c>
      <c r="D52" t="s">
        <v>35</v>
      </c>
      <c r="E52" t="s">
        <v>14</v>
      </c>
      <c r="G52">
        <v>1</v>
      </c>
      <c r="H52">
        <v>1</v>
      </c>
    </row>
    <row r="53" spans="1:8" x14ac:dyDescent="0.35">
      <c r="A53" t="s">
        <v>123</v>
      </c>
      <c r="B53">
        <v>52</v>
      </c>
      <c r="C53" s="25" t="s">
        <v>124</v>
      </c>
      <c r="D53" t="s">
        <v>35</v>
      </c>
      <c r="E53" t="s">
        <v>8</v>
      </c>
      <c r="F53" t="s">
        <v>248</v>
      </c>
      <c r="G53">
        <v>1</v>
      </c>
      <c r="H53">
        <v>1</v>
      </c>
    </row>
    <row r="54" spans="1:8" x14ac:dyDescent="0.35">
      <c r="A54" t="s">
        <v>120</v>
      </c>
      <c r="B54">
        <v>53</v>
      </c>
      <c r="C54" s="25" t="s">
        <v>121</v>
      </c>
      <c r="D54" t="s">
        <v>35</v>
      </c>
      <c r="E54" t="s">
        <v>14</v>
      </c>
      <c r="F54" t="s">
        <v>122</v>
      </c>
      <c r="G54">
        <v>1</v>
      </c>
      <c r="H54">
        <v>1</v>
      </c>
    </row>
    <row r="55" spans="1:8" x14ac:dyDescent="0.35">
      <c r="A55" t="s">
        <v>126</v>
      </c>
      <c r="B55">
        <v>54</v>
      </c>
      <c r="C55" s="25" t="s">
        <v>127</v>
      </c>
      <c r="D55" t="s">
        <v>35</v>
      </c>
      <c r="E55" t="s">
        <v>14</v>
      </c>
      <c r="F55" t="s">
        <v>122</v>
      </c>
      <c r="G55">
        <v>1</v>
      </c>
      <c r="H55">
        <v>1</v>
      </c>
    </row>
    <row r="56" spans="1:8" x14ac:dyDescent="0.35">
      <c r="A56" t="s">
        <v>192</v>
      </c>
      <c r="B56">
        <v>55</v>
      </c>
      <c r="C56" s="25" t="s">
        <v>193</v>
      </c>
      <c r="D56" t="s">
        <v>35</v>
      </c>
      <c r="E56" t="s">
        <v>14</v>
      </c>
      <c r="F56" t="s">
        <v>249</v>
      </c>
      <c r="G56">
        <v>1</v>
      </c>
      <c r="H56">
        <v>1</v>
      </c>
    </row>
    <row r="57" spans="1:8" x14ac:dyDescent="0.35">
      <c r="A57" t="s">
        <v>141</v>
      </c>
      <c r="B57">
        <v>56</v>
      </c>
      <c r="C57" s="25" t="s">
        <v>142</v>
      </c>
      <c r="D57" t="s">
        <v>35</v>
      </c>
      <c r="E57" t="s">
        <v>14</v>
      </c>
      <c r="F57" t="s">
        <v>140</v>
      </c>
      <c r="G57">
        <v>1</v>
      </c>
      <c r="H57">
        <v>1</v>
      </c>
    </row>
    <row r="58" spans="1:8" x14ac:dyDescent="0.35">
      <c r="A58" t="s">
        <v>138</v>
      </c>
      <c r="B58">
        <v>57</v>
      </c>
      <c r="C58" s="25" t="s">
        <v>231</v>
      </c>
      <c r="D58" t="s">
        <v>35</v>
      </c>
      <c r="E58" t="s">
        <v>8</v>
      </c>
      <c r="F58" t="s">
        <v>140</v>
      </c>
      <c r="G58">
        <v>1</v>
      </c>
      <c r="H58">
        <v>1</v>
      </c>
    </row>
    <row r="59" spans="1:8" x14ac:dyDescent="0.35">
      <c r="A59" t="s">
        <v>132</v>
      </c>
      <c r="B59">
        <v>58</v>
      </c>
      <c r="C59" s="25" t="s">
        <v>133</v>
      </c>
      <c r="D59" t="s">
        <v>35</v>
      </c>
      <c r="E59" t="s">
        <v>8</v>
      </c>
      <c r="F59" t="s">
        <v>248</v>
      </c>
      <c r="G59">
        <v>1</v>
      </c>
      <c r="H59">
        <v>1</v>
      </c>
    </row>
    <row r="60" spans="1:8" x14ac:dyDescent="0.35">
      <c r="A60" t="s">
        <v>143</v>
      </c>
      <c r="B60">
        <v>59</v>
      </c>
      <c r="C60" s="25" t="s">
        <v>144</v>
      </c>
      <c r="D60" t="s">
        <v>35</v>
      </c>
      <c r="E60" t="s">
        <v>8</v>
      </c>
      <c r="F60" t="s">
        <v>140</v>
      </c>
      <c r="G60">
        <v>1</v>
      </c>
      <c r="H60">
        <v>1</v>
      </c>
    </row>
    <row r="61" spans="1:8" x14ac:dyDescent="0.35">
      <c r="A61" t="s">
        <v>152</v>
      </c>
      <c r="B61">
        <v>60</v>
      </c>
      <c r="C61" s="25" t="s">
        <v>153</v>
      </c>
      <c r="D61" t="s">
        <v>35</v>
      </c>
      <c r="E61" t="s">
        <v>14</v>
      </c>
      <c r="F61" t="s">
        <v>280</v>
      </c>
      <c r="G61">
        <v>1</v>
      </c>
      <c r="H61">
        <v>1</v>
      </c>
    </row>
    <row r="62" spans="1:8" x14ac:dyDescent="0.35">
      <c r="A62" t="s">
        <v>165</v>
      </c>
      <c r="B62">
        <v>61</v>
      </c>
      <c r="C62" s="25" t="s">
        <v>199</v>
      </c>
      <c r="D62" t="s">
        <v>35</v>
      </c>
      <c r="E62" t="s">
        <v>14</v>
      </c>
      <c r="F62" t="s">
        <v>281</v>
      </c>
      <c r="G62">
        <v>1</v>
      </c>
      <c r="H62">
        <v>1</v>
      </c>
    </row>
    <row r="63" spans="1:8" x14ac:dyDescent="0.35">
      <c r="A63" t="s">
        <v>148</v>
      </c>
      <c r="B63">
        <v>62</v>
      </c>
      <c r="C63" s="25" t="s">
        <v>149</v>
      </c>
      <c r="D63" t="s">
        <v>35</v>
      </c>
      <c r="E63" t="s">
        <v>14</v>
      </c>
      <c r="F63" t="s">
        <v>281</v>
      </c>
      <c r="G63">
        <v>1</v>
      </c>
      <c r="H63">
        <v>1</v>
      </c>
    </row>
    <row r="64" spans="1:8" x14ac:dyDescent="0.35">
      <c r="A64" t="s">
        <v>145</v>
      </c>
      <c r="B64">
        <v>63</v>
      </c>
      <c r="C64" s="25" t="s">
        <v>146</v>
      </c>
      <c r="D64" t="s">
        <v>35</v>
      </c>
      <c r="E64" t="s">
        <v>14</v>
      </c>
      <c r="F64" t="s">
        <v>281</v>
      </c>
      <c r="G64">
        <v>1</v>
      </c>
      <c r="H64">
        <v>1</v>
      </c>
    </row>
    <row r="65" spans="1:8" x14ac:dyDescent="0.35">
      <c r="A65" t="s">
        <v>157</v>
      </c>
      <c r="B65">
        <v>64</v>
      </c>
      <c r="C65" s="25" t="s">
        <v>158</v>
      </c>
      <c r="D65" t="s">
        <v>35</v>
      </c>
      <c r="E65" t="s">
        <v>14</v>
      </c>
      <c r="F65" t="s">
        <v>280</v>
      </c>
      <c r="G65">
        <v>1</v>
      </c>
      <c r="H65">
        <v>1</v>
      </c>
    </row>
    <row r="66" spans="1:8" x14ac:dyDescent="0.35">
      <c r="A66" t="s">
        <v>200</v>
      </c>
      <c r="B66">
        <v>65</v>
      </c>
      <c r="C66" s="25" t="s">
        <v>201</v>
      </c>
      <c r="D66" t="s">
        <v>35</v>
      </c>
      <c r="E66" t="s">
        <v>14</v>
      </c>
      <c r="F66" t="s">
        <v>280</v>
      </c>
      <c r="G66">
        <v>1</v>
      </c>
      <c r="H66">
        <v>1</v>
      </c>
    </row>
    <row r="67" spans="1:8" x14ac:dyDescent="0.35">
      <c r="A67" t="s">
        <v>159</v>
      </c>
      <c r="B67">
        <v>66</v>
      </c>
      <c r="C67" s="25" t="s">
        <v>160</v>
      </c>
      <c r="D67" t="s">
        <v>35</v>
      </c>
      <c r="E67" t="s">
        <v>14</v>
      </c>
      <c r="F67" t="s">
        <v>280</v>
      </c>
      <c r="G67">
        <v>1</v>
      </c>
      <c r="H67">
        <v>1</v>
      </c>
    </row>
    <row r="68" spans="1:8" x14ac:dyDescent="0.35">
      <c r="A68" t="s">
        <v>282</v>
      </c>
      <c r="B68">
        <v>67</v>
      </c>
      <c r="C68" s="20"/>
      <c r="D68" t="s">
        <v>35</v>
      </c>
      <c r="E68" t="s">
        <v>8</v>
      </c>
      <c r="G68">
        <v>1</v>
      </c>
      <c r="H68">
        <v>1</v>
      </c>
    </row>
    <row r="69" spans="1:8" x14ac:dyDescent="0.35">
      <c r="A69" t="s">
        <v>219</v>
      </c>
      <c r="B69">
        <v>68</v>
      </c>
      <c r="C69" s="25" t="s">
        <v>233</v>
      </c>
      <c r="D69" t="s">
        <v>35</v>
      </c>
      <c r="E69" t="s">
        <v>8</v>
      </c>
      <c r="F69" t="s">
        <v>280</v>
      </c>
      <c r="G69">
        <v>1</v>
      </c>
      <c r="H69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A540-A98A-4DE4-B618-7E75D5F4EC42}">
  <dimension ref="A1:N119"/>
  <sheetViews>
    <sheetView tabSelected="1" zoomScale="97" workbookViewId="0">
      <selection activeCell="B21" sqref="B21"/>
    </sheetView>
  </sheetViews>
  <sheetFormatPr defaultRowHeight="14.5" x14ac:dyDescent="0.35"/>
  <cols>
    <col min="1" max="1" width="32.7265625" customWidth="1"/>
    <col min="2" max="2" width="16.81640625" style="1" customWidth="1"/>
    <col min="6" max="6" width="9.81640625" customWidth="1"/>
  </cols>
  <sheetData>
    <row r="1" spans="1:10" x14ac:dyDescent="0.35">
      <c r="A1" s="2" t="s">
        <v>257</v>
      </c>
      <c r="B1" s="3" t="s">
        <v>258</v>
      </c>
      <c r="C1" s="2" t="s">
        <v>259</v>
      </c>
      <c r="D1" s="2" t="s">
        <v>260</v>
      </c>
      <c r="E1" s="2" t="s">
        <v>261</v>
      </c>
      <c r="F1" s="2" t="s">
        <v>262</v>
      </c>
      <c r="G1" s="2" t="s">
        <v>279</v>
      </c>
      <c r="H1" s="2" t="s">
        <v>263</v>
      </c>
    </row>
    <row r="2" spans="1:10" x14ac:dyDescent="0.35">
      <c r="A2" t="s">
        <v>10</v>
      </c>
      <c r="B2" s="1" t="s">
        <v>11</v>
      </c>
      <c r="C2">
        <v>9</v>
      </c>
      <c r="D2">
        <v>10</v>
      </c>
      <c r="E2">
        <v>8</v>
      </c>
      <c r="F2">
        <f>VLOOKUP(Table1[[#This Row],[Karlar]],Table4[],7,FALSE)</f>
        <v>10</v>
      </c>
      <c r="G2">
        <f>VLOOKUP(Table1[[#This Row],[Karlar]],Table10[],7,FALSE)</f>
        <v>6</v>
      </c>
      <c r="H2">
        <f>SUM(Table1[[#This Row],[Okt]:[Mar]])</f>
        <v>43</v>
      </c>
      <c r="J2" s="1"/>
    </row>
    <row r="3" spans="1:10" x14ac:dyDescent="0.35">
      <c r="A3" t="s">
        <v>5</v>
      </c>
      <c r="B3" s="1" t="s">
        <v>6</v>
      </c>
      <c r="C3">
        <v>10</v>
      </c>
      <c r="D3">
        <v>8</v>
      </c>
      <c r="E3">
        <v>9</v>
      </c>
      <c r="H3">
        <f>SUM(Table1[[#This Row],[Okt]:[Mar]])</f>
        <v>27</v>
      </c>
      <c r="J3" s="1"/>
    </row>
    <row r="4" spans="1:10" x14ac:dyDescent="0.35">
      <c r="A4" t="s">
        <v>12</v>
      </c>
      <c r="B4" s="1" t="s">
        <v>13</v>
      </c>
      <c r="C4">
        <v>8</v>
      </c>
      <c r="D4">
        <v>4</v>
      </c>
      <c r="E4">
        <v>4</v>
      </c>
      <c r="F4">
        <f>VLOOKUP(Table1[[#This Row],[Karlar]],Table4[],7,FALSE)</f>
        <v>7</v>
      </c>
      <c r="G4">
        <f>VLOOKUP(Table1[[#This Row],[Karlar]],Table10[],7,FALSE)</f>
        <v>3</v>
      </c>
      <c r="H4">
        <f>SUM(Table1[[#This Row],[Okt]:[Mar]])</f>
        <v>26</v>
      </c>
      <c r="J4" s="1"/>
    </row>
    <row r="5" spans="1:10" x14ac:dyDescent="0.35">
      <c r="A5" t="s">
        <v>31</v>
      </c>
      <c r="B5" s="1" t="s">
        <v>32</v>
      </c>
      <c r="C5">
        <v>1</v>
      </c>
      <c r="D5">
        <v>5</v>
      </c>
      <c r="E5">
        <v>7</v>
      </c>
      <c r="F5">
        <f>VLOOKUP(Table1[[#This Row],[Karlar]],Table4[],7,FALSE)</f>
        <v>8</v>
      </c>
      <c r="G5">
        <f>VLOOKUP(Table1[[#This Row],[Karlar]],Table10[],7,FALSE)</f>
        <v>4</v>
      </c>
      <c r="H5">
        <f>SUM(Table1[[#This Row],[Okt]:[Mar]])</f>
        <v>25</v>
      </c>
    </row>
    <row r="6" spans="1:10" x14ac:dyDescent="0.35">
      <c r="A6" t="s">
        <v>238</v>
      </c>
      <c r="B6" s="1" t="s">
        <v>41</v>
      </c>
      <c r="C6">
        <v>1</v>
      </c>
      <c r="D6">
        <v>1</v>
      </c>
      <c r="E6">
        <v>6</v>
      </c>
      <c r="F6">
        <f>VLOOKUP(Table1[[#This Row],[Karlar]],Table4[],7,FALSE)</f>
        <v>9</v>
      </c>
      <c r="G6">
        <f>VLOOKUP(Table1[[#This Row],[Karlar]],Table10[],7,FALSE)</f>
        <v>1</v>
      </c>
      <c r="H6">
        <f>SUM(Table1[[#This Row],[Okt]:[Mar]])</f>
        <v>18</v>
      </c>
      <c r="J6" s="1"/>
    </row>
    <row r="7" spans="1:10" x14ac:dyDescent="0.35">
      <c r="A7" t="s">
        <v>173</v>
      </c>
      <c r="B7" s="1" t="s">
        <v>174</v>
      </c>
      <c r="D7">
        <v>9</v>
      </c>
      <c r="G7">
        <f>VLOOKUP(Table1[[#This Row],[Karlar]],Table10[],7,FALSE)</f>
        <v>9</v>
      </c>
      <c r="H7">
        <f>SUM(Table1[[#This Row],[Okt]:[Mar]])</f>
        <v>18</v>
      </c>
      <c r="J7" s="1"/>
    </row>
    <row r="8" spans="1:10" x14ac:dyDescent="0.35">
      <c r="A8" t="s">
        <v>23</v>
      </c>
      <c r="B8" s="1" t="s">
        <v>24</v>
      </c>
      <c r="C8">
        <v>4</v>
      </c>
      <c r="D8">
        <v>2</v>
      </c>
      <c r="E8">
        <v>5</v>
      </c>
      <c r="F8">
        <f>VLOOKUP(Table1[[#This Row],[Karlar]],Table4[],7,FALSE)</f>
        <v>5</v>
      </c>
      <c r="G8">
        <f>VLOOKUP(Table1[[#This Row],[Karlar]],Table10[],7,FALSE)</f>
        <v>1</v>
      </c>
      <c r="H8">
        <f>SUM(Table1[[#This Row],[Okt]:[Mar]])</f>
        <v>17</v>
      </c>
      <c r="J8" s="1"/>
    </row>
    <row r="9" spans="1:10" x14ac:dyDescent="0.35">
      <c r="A9" t="s">
        <v>207</v>
      </c>
      <c r="B9" s="1" t="s">
        <v>208</v>
      </c>
      <c r="E9">
        <v>10</v>
      </c>
      <c r="G9">
        <f>VLOOKUP(Table1[[#This Row],[Karlar]],Table10[],7,FALSE)</f>
        <v>7</v>
      </c>
      <c r="H9">
        <f>SUM(Table1[[#This Row],[Okt]:[Mar]])</f>
        <v>17</v>
      </c>
      <c r="J9" s="1"/>
    </row>
    <row r="10" spans="1:10" x14ac:dyDescent="0.35">
      <c r="A10" t="s">
        <v>26</v>
      </c>
      <c r="B10" s="1" t="s">
        <v>27</v>
      </c>
      <c r="C10">
        <v>3</v>
      </c>
      <c r="D10">
        <v>7</v>
      </c>
      <c r="F10">
        <f>VLOOKUP(Table1[[#This Row],[Karlar]],Table4[],7,FALSE)</f>
        <v>6</v>
      </c>
      <c r="H10">
        <f>SUM(Table1[[#This Row],[Okt]:[Mar]])</f>
        <v>16</v>
      </c>
      <c r="J10" s="1"/>
    </row>
    <row r="11" spans="1:10" x14ac:dyDescent="0.35">
      <c r="A11" t="s">
        <v>18</v>
      </c>
      <c r="B11" s="1" t="s">
        <v>19</v>
      </c>
      <c r="C11">
        <v>6</v>
      </c>
      <c r="E11">
        <v>3</v>
      </c>
      <c r="G11">
        <f>VLOOKUP(Table1[[#This Row],[Karlar]],Table10[],7,FALSE)</f>
        <v>2</v>
      </c>
      <c r="H11">
        <f>SUM(Table1[[#This Row],[Okt]:[Mar]])</f>
        <v>11</v>
      </c>
      <c r="J11" s="1"/>
    </row>
    <row r="12" spans="1:10" x14ac:dyDescent="0.35">
      <c r="A12" t="s">
        <v>234</v>
      </c>
      <c r="B12" s="1" t="s">
        <v>285</v>
      </c>
      <c r="G12">
        <f>VLOOKUP(Table1[[#This Row],[Karlar]],Table10[],7,FALSE)</f>
        <v>10</v>
      </c>
      <c r="H12">
        <f>SUM(Table1[[#This Row],[Okt]:[Mar]])</f>
        <v>10</v>
      </c>
      <c r="J12" s="1"/>
    </row>
    <row r="13" spans="1:10" x14ac:dyDescent="0.35">
      <c r="A13" t="s">
        <v>46</v>
      </c>
      <c r="B13" s="1" t="s">
        <v>47</v>
      </c>
      <c r="C13">
        <v>1</v>
      </c>
      <c r="D13">
        <v>1</v>
      </c>
      <c r="E13">
        <v>2</v>
      </c>
      <c r="F13">
        <f>VLOOKUP(Table1[[#This Row],[Karlar]],Table4[],7,FALSE)</f>
        <v>3</v>
      </c>
      <c r="G13">
        <f>VLOOKUP(Table1[[#This Row],[Karlar]],Table10[],7,FALSE)</f>
        <v>1</v>
      </c>
      <c r="H13">
        <f>SUM(Table1[[#This Row],[Okt]:[Mar]])</f>
        <v>8</v>
      </c>
      <c r="J13" s="1"/>
    </row>
    <row r="14" spans="1:10" x14ac:dyDescent="0.35">
      <c r="A14" t="s">
        <v>286</v>
      </c>
      <c r="B14" s="21">
        <v>2904795099</v>
      </c>
      <c r="G14">
        <f>VLOOKUP(Table1[[#This Row],[Karlar]],Table10[],7,FALSE)</f>
        <v>8</v>
      </c>
      <c r="H14">
        <f>SUM(Table1[[#This Row],[Okt]:[Mar]])</f>
        <v>8</v>
      </c>
      <c r="J14" s="1"/>
    </row>
    <row r="15" spans="1:10" x14ac:dyDescent="0.35">
      <c r="A15" t="s">
        <v>16</v>
      </c>
      <c r="B15" s="1" t="s">
        <v>17</v>
      </c>
      <c r="C15">
        <v>7</v>
      </c>
      <c r="H15">
        <f>SUM(Table1[[#This Row],[Okt]:[Mar]])</f>
        <v>7</v>
      </c>
      <c r="J15" s="1"/>
    </row>
    <row r="16" spans="1:10" x14ac:dyDescent="0.35">
      <c r="A16" t="s">
        <v>177</v>
      </c>
      <c r="B16" s="1" t="s">
        <v>178</v>
      </c>
      <c r="D16">
        <v>6</v>
      </c>
      <c r="H16">
        <f>SUM(Table1[[#This Row],[Okt]:[Mar]])</f>
        <v>6</v>
      </c>
      <c r="J16" s="1"/>
    </row>
    <row r="17" spans="1:10" x14ac:dyDescent="0.35">
      <c r="A17" t="s">
        <v>21</v>
      </c>
      <c r="B17" s="1" t="s">
        <v>22</v>
      </c>
      <c r="C17">
        <v>5</v>
      </c>
      <c r="D17">
        <v>1</v>
      </c>
      <c r="H17">
        <f>SUM(Table1[[#This Row],[Okt]:[Mar]])</f>
        <v>6</v>
      </c>
      <c r="J17" s="1"/>
    </row>
    <row r="18" spans="1:10" x14ac:dyDescent="0.35">
      <c r="A18" t="s">
        <v>70</v>
      </c>
      <c r="B18" s="1" t="s">
        <v>71</v>
      </c>
      <c r="C18">
        <v>1</v>
      </c>
      <c r="D18">
        <v>1</v>
      </c>
      <c r="E18">
        <v>1</v>
      </c>
      <c r="F18">
        <f>VLOOKUP(Table1[[#This Row],[Karlar]],Table4[],7,FALSE)</f>
        <v>1</v>
      </c>
      <c r="G18">
        <f>VLOOKUP(Table1[[#This Row],[Karlar]],Table10[],7,FALSE)</f>
        <v>1</v>
      </c>
      <c r="H18">
        <f>SUM(Table1[[#This Row],[Okt]:[Mar]])</f>
        <v>5</v>
      </c>
      <c r="J18" s="1"/>
    </row>
    <row r="19" spans="1:10" x14ac:dyDescent="0.35">
      <c r="A19" t="s">
        <v>83</v>
      </c>
      <c r="B19" s="1" t="s">
        <v>84</v>
      </c>
      <c r="C19">
        <v>1</v>
      </c>
      <c r="D19">
        <v>1</v>
      </c>
      <c r="E19">
        <v>1</v>
      </c>
      <c r="F19">
        <f>VLOOKUP(Table1[[#This Row],[Karlar]],Table4[],7,FALSE)</f>
        <v>1</v>
      </c>
      <c r="G19">
        <f>VLOOKUP(Table1[[#This Row],[Karlar]],Table10[],7,FALSE)</f>
        <v>1</v>
      </c>
      <c r="H19">
        <f>SUM(Table1[[#This Row],[Okt]:[Mar]])</f>
        <v>5</v>
      </c>
      <c r="J19" s="1"/>
    </row>
    <row r="20" spans="1:10" x14ac:dyDescent="0.35">
      <c r="A20" t="s">
        <v>36</v>
      </c>
      <c r="B20" s="1" t="s">
        <v>37</v>
      </c>
      <c r="C20">
        <v>1</v>
      </c>
      <c r="D20">
        <v>1</v>
      </c>
      <c r="E20">
        <v>1</v>
      </c>
      <c r="F20">
        <f>VLOOKUP(Table1[[#This Row],[Karlar]],Table4[],7,FALSE)</f>
        <v>1</v>
      </c>
      <c r="G20">
        <f>VLOOKUP(Table1[[#This Row],[Karlar]],Table10[],7,FALSE)</f>
        <v>1</v>
      </c>
      <c r="H20">
        <f>SUM(Table1[[#This Row],[Okt]:[Mar]])</f>
        <v>5</v>
      </c>
      <c r="J20" s="1"/>
    </row>
    <row r="21" spans="1:10" x14ac:dyDescent="0.35">
      <c r="A21" t="s">
        <v>287</v>
      </c>
      <c r="B21" s="20">
        <v>1209755529</v>
      </c>
      <c r="G21">
        <f>VLOOKUP(Table1[[#This Row],[Karlar]],Table10[],7,FALSE)</f>
        <v>5</v>
      </c>
      <c r="H21">
        <f>SUM(Table1[[#This Row],[Okt]:[Mar]])</f>
        <v>5</v>
      </c>
    </row>
    <row r="22" spans="1:10" x14ac:dyDescent="0.35">
      <c r="A22" t="s">
        <v>38</v>
      </c>
      <c r="B22" s="1" t="s">
        <v>39</v>
      </c>
      <c r="C22">
        <v>1</v>
      </c>
      <c r="D22">
        <v>3</v>
      </c>
      <c r="H22">
        <f>SUM(Table1[[#This Row],[Okt]:[Mar]])</f>
        <v>4</v>
      </c>
    </row>
    <row r="23" spans="1:10" x14ac:dyDescent="0.35">
      <c r="A23" t="s">
        <v>44</v>
      </c>
      <c r="B23" s="1" t="s">
        <v>45</v>
      </c>
      <c r="C23">
        <v>1</v>
      </c>
      <c r="D23">
        <v>1</v>
      </c>
      <c r="E23">
        <v>1</v>
      </c>
      <c r="F23">
        <f>VLOOKUP(Table1[[#This Row],[Karlar]],Table4[],7,FALSE)</f>
        <v>1</v>
      </c>
      <c r="H23">
        <f>SUM(Table1[[#This Row],[Okt]:[Mar]])</f>
        <v>4</v>
      </c>
    </row>
    <row r="24" spans="1:10" x14ac:dyDescent="0.35">
      <c r="A24" t="s">
        <v>220</v>
      </c>
      <c r="F24">
        <f>VLOOKUP(Table1[[#This Row],[Karlar]],Table4[],7,FALSE)</f>
        <v>4</v>
      </c>
      <c r="H24">
        <f>SUM(Table1[[#This Row],[Okt]:[Mar]])</f>
        <v>4</v>
      </c>
      <c r="J24" s="1" t="s">
        <v>264</v>
      </c>
    </row>
    <row r="25" spans="1:10" x14ac:dyDescent="0.35">
      <c r="A25" t="s">
        <v>74</v>
      </c>
      <c r="B25" s="1" t="s">
        <v>75</v>
      </c>
      <c r="C25">
        <v>1</v>
      </c>
      <c r="D25">
        <v>1</v>
      </c>
      <c r="E25">
        <v>1</v>
      </c>
      <c r="H25">
        <f>SUM(Table1[[#This Row],[Okt]:[Mar]])</f>
        <v>3</v>
      </c>
      <c r="J25" s="1"/>
    </row>
    <row r="26" spans="1:10" x14ac:dyDescent="0.35">
      <c r="A26" t="s">
        <v>186</v>
      </c>
      <c r="B26" s="1" t="s">
        <v>187</v>
      </c>
      <c r="D26">
        <v>1</v>
      </c>
      <c r="E26">
        <v>1</v>
      </c>
      <c r="F26">
        <f>VLOOKUP(Table1[[#This Row],[Karlar]],Table4[],7,FALSE)</f>
        <v>1</v>
      </c>
      <c r="H26">
        <f>SUM(Table1[[#This Row],[Okt]:[Mar]])</f>
        <v>3</v>
      </c>
      <c r="J26" s="1"/>
    </row>
    <row r="27" spans="1:10" x14ac:dyDescent="0.35">
      <c r="A27" t="s">
        <v>48</v>
      </c>
      <c r="B27" s="1" t="s">
        <v>49</v>
      </c>
      <c r="C27">
        <v>1</v>
      </c>
      <c r="E27">
        <v>1</v>
      </c>
      <c r="G27">
        <f>VLOOKUP(Table1[[#This Row],[Karlar]],Table10[],7,FALSE)</f>
        <v>1</v>
      </c>
      <c r="H27">
        <f>SUM(Table1[[#This Row],[Okt]:[Mar]])</f>
        <v>3</v>
      </c>
      <c r="J27" s="1"/>
    </row>
    <row r="28" spans="1:10" x14ac:dyDescent="0.35">
      <c r="A28" t="s">
        <v>221</v>
      </c>
      <c r="B28" s="1" t="s">
        <v>222</v>
      </c>
      <c r="F28">
        <f>VLOOKUP(Table1[[#This Row],[Karlar]],Table4[],7,FALSE)</f>
        <v>2</v>
      </c>
      <c r="G28">
        <f>VLOOKUP(Table1[[#This Row],[Karlar]],Table10[],7,FALSE)</f>
        <v>1</v>
      </c>
      <c r="H28">
        <f>SUM(Table1[[#This Row],[Okt]:[Mar]])</f>
        <v>3</v>
      </c>
      <c r="J28" s="1"/>
    </row>
    <row r="29" spans="1:10" x14ac:dyDescent="0.35">
      <c r="A29" t="s">
        <v>28</v>
      </c>
      <c r="B29" s="1" t="s">
        <v>29</v>
      </c>
      <c r="C29">
        <v>2</v>
      </c>
      <c r="H29">
        <f>SUM(Table1[[#This Row],[Okt]:[Mar]])</f>
        <v>2</v>
      </c>
    </row>
    <row r="30" spans="1:10" x14ac:dyDescent="0.35">
      <c r="A30" t="s">
        <v>212</v>
      </c>
      <c r="B30" s="1">
        <v>2906852579</v>
      </c>
      <c r="E30">
        <v>1</v>
      </c>
      <c r="F30">
        <f>VLOOKUP(Table1[[#This Row],[Karlar]],Table4[],7,FALSE)</f>
        <v>1</v>
      </c>
      <c r="H30">
        <f>SUM(Table1[[#This Row],[Okt]:[Mar]])</f>
        <v>2</v>
      </c>
    </row>
    <row r="31" spans="1:10" x14ac:dyDescent="0.35">
      <c r="A31" t="s">
        <v>179</v>
      </c>
      <c r="B31" s="1" t="s">
        <v>180</v>
      </c>
      <c r="D31">
        <v>1</v>
      </c>
      <c r="F31">
        <f>VLOOKUP(Table1[[#This Row],[Karlar]],Table4[],7,FALSE)</f>
        <v>1</v>
      </c>
      <c r="H31">
        <f>SUM(Table1[[#This Row],[Okt]:[Mar]])</f>
        <v>2</v>
      </c>
    </row>
    <row r="32" spans="1:10" x14ac:dyDescent="0.35">
      <c r="A32" t="s">
        <v>215</v>
      </c>
      <c r="B32" s="1" t="s">
        <v>225</v>
      </c>
      <c r="E32">
        <v>1</v>
      </c>
      <c r="F32">
        <f>VLOOKUP(Table1[[#This Row],[Karlar]],Table4[],7,FALSE)</f>
        <v>1</v>
      </c>
      <c r="H32">
        <f>SUM(Table1[[#This Row],[Okt]:[Mar]])</f>
        <v>2</v>
      </c>
    </row>
    <row r="33" spans="1:10" x14ac:dyDescent="0.35">
      <c r="A33" t="s">
        <v>169</v>
      </c>
      <c r="B33" s="1" t="s">
        <v>211</v>
      </c>
      <c r="E33">
        <v>1</v>
      </c>
      <c r="G33">
        <f>VLOOKUP(Table1[[#This Row],[Karlar]],Table10[],7,FALSE)</f>
        <v>1</v>
      </c>
      <c r="H33">
        <f>SUM(Table1[[#This Row],[Okt]:[Mar]])</f>
        <v>2</v>
      </c>
    </row>
    <row r="34" spans="1:10" x14ac:dyDescent="0.35">
      <c r="A34" t="s">
        <v>68</v>
      </c>
      <c r="B34" s="1" t="s">
        <v>69</v>
      </c>
      <c r="C34">
        <v>1</v>
      </c>
      <c r="G34">
        <f>VLOOKUP(Table1[[#This Row],[Karlar]],Table10[],7,FALSE)</f>
        <v>1</v>
      </c>
      <c r="H34">
        <f>SUM(Table1[[#This Row],[Okt]:[Mar]])</f>
        <v>2</v>
      </c>
    </row>
    <row r="35" spans="1:10" x14ac:dyDescent="0.35">
      <c r="A35" t="s">
        <v>134</v>
      </c>
      <c r="B35" s="1" t="s">
        <v>135</v>
      </c>
      <c r="C35">
        <v>1</v>
      </c>
      <c r="H35">
        <f>SUM(Table1[[#This Row],[Okt]:[Mar]])</f>
        <v>1</v>
      </c>
    </row>
    <row r="36" spans="1:10" x14ac:dyDescent="0.35">
      <c r="A36" t="s">
        <v>136</v>
      </c>
      <c r="B36" s="1" t="s">
        <v>137</v>
      </c>
      <c r="C36">
        <v>1</v>
      </c>
      <c r="H36">
        <f>SUM(Table1[[#This Row],[Okt]:[Mar]])</f>
        <v>1</v>
      </c>
    </row>
    <row r="37" spans="1:10" x14ac:dyDescent="0.35">
      <c r="A37" t="s">
        <v>50</v>
      </c>
      <c r="B37" s="1" t="s">
        <v>51</v>
      </c>
      <c r="C37">
        <v>1</v>
      </c>
      <c r="H37">
        <f>SUM(Table1[[#This Row],[Okt]:[Mar]])</f>
        <v>1</v>
      </c>
    </row>
    <row r="38" spans="1:10" x14ac:dyDescent="0.35">
      <c r="A38" t="s">
        <v>57</v>
      </c>
      <c r="B38" s="1" t="s">
        <v>58</v>
      </c>
      <c r="C38">
        <v>1</v>
      </c>
      <c r="H38">
        <f>SUM(Table1[[#This Row],[Okt]:[Mar]])</f>
        <v>1</v>
      </c>
    </row>
    <row r="39" spans="1:10" x14ac:dyDescent="0.35">
      <c r="A39" t="s">
        <v>72</v>
      </c>
      <c r="B39" s="1" t="s">
        <v>73</v>
      </c>
      <c r="C39">
        <v>1</v>
      </c>
      <c r="H39">
        <f>SUM(Table1[[#This Row],[Okt]:[Mar]])</f>
        <v>1</v>
      </c>
    </row>
    <row r="40" spans="1:10" x14ac:dyDescent="0.35">
      <c r="A40" t="s">
        <v>87</v>
      </c>
      <c r="B40" s="1" t="s">
        <v>88</v>
      </c>
      <c r="C40">
        <v>1</v>
      </c>
      <c r="H40">
        <f>SUM(Table1[[#This Row],[Okt]:[Mar]])</f>
        <v>1</v>
      </c>
    </row>
    <row r="41" spans="1:10" x14ac:dyDescent="0.35">
      <c r="A41" t="s">
        <v>77</v>
      </c>
      <c r="B41" s="1" t="s">
        <v>78</v>
      </c>
      <c r="C41">
        <v>1</v>
      </c>
      <c r="H41">
        <f>SUM(Table1[[#This Row],[Okt]:[Mar]])</f>
        <v>1</v>
      </c>
    </row>
    <row r="42" spans="1:10" x14ac:dyDescent="0.35">
      <c r="A42" t="s">
        <v>181</v>
      </c>
      <c r="B42" s="1" t="s">
        <v>182</v>
      </c>
      <c r="D42">
        <v>1</v>
      </c>
      <c r="H42">
        <f>SUM(Table1[[#This Row],[Okt]:[Mar]])</f>
        <v>1</v>
      </c>
    </row>
    <row r="43" spans="1:10" x14ac:dyDescent="0.35">
      <c r="A43" t="s">
        <v>60</v>
      </c>
      <c r="B43" s="1" t="s">
        <v>61</v>
      </c>
      <c r="C43">
        <v>1</v>
      </c>
      <c r="H43">
        <f>SUM(Table1[[#This Row],[Okt]:[Mar]])</f>
        <v>1</v>
      </c>
    </row>
    <row r="44" spans="1:10" x14ac:dyDescent="0.35">
      <c r="A44" t="s">
        <v>62</v>
      </c>
      <c r="B44" s="1" t="s">
        <v>63</v>
      </c>
      <c r="C44">
        <v>1</v>
      </c>
      <c r="H44">
        <f>SUM(Table1[[#This Row],[Okt]:[Mar]])</f>
        <v>1</v>
      </c>
    </row>
    <row r="45" spans="1:10" x14ac:dyDescent="0.35">
      <c r="A45" t="s">
        <v>244</v>
      </c>
      <c r="G45">
        <f>VLOOKUP(Table1[[#This Row],[Karlar]],Table10[],7,FALSE)</f>
        <v>1</v>
      </c>
      <c r="H45">
        <f>SUM(Table1[[#This Row],[Okt]:[Mar]])</f>
        <v>1</v>
      </c>
    </row>
    <row r="46" spans="1:10" x14ac:dyDescent="0.35">
      <c r="A46" t="s">
        <v>288</v>
      </c>
      <c r="B46" s="1" t="s">
        <v>296</v>
      </c>
      <c r="G46">
        <f>VLOOKUP(Table1[[#This Row],[Karlar]],Table10[],7,FALSE)</f>
        <v>1</v>
      </c>
      <c r="H46">
        <f>SUM(Table1[[#This Row],[Okt]:[Mar]])</f>
        <v>1</v>
      </c>
    </row>
    <row r="47" spans="1:10" x14ac:dyDescent="0.35">
      <c r="A47" t="s">
        <v>289</v>
      </c>
      <c r="F47">
        <f>VLOOKUP(Table1[[#This Row],[Karlar]],Table4[],7,FALSE)</f>
        <v>1</v>
      </c>
      <c r="H47">
        <f>SUM(Table1[[#This Row],[Okt]:[Mar]])</f>
        <v>1</v>
      </c>
      <c r="J47" s="1"/>
    </row>
    <row r="48" spans="1:10" x14ac:dyDescent="0.35">
      <c r="A48" t="s">
        <v>240</v>
      </c>
      <c r="B48" s="1" t="s">
        <v>291</v>
      </c>
      <c r="G48">
        <f>VLOOKUP(Table1[[#This Row],[Karlar]],Table10[],7,FALSE)</f>
        <v>1</v>
      </c>
      <c r="H48">
        <f>SUM(Table1[[#This Row],[Okt]:[Mar]])</f>
        <v>1</v>
      </c>
      <c r="J48" s="1"/>
    </row>
    <row r="50" spans="1:14" x14ac:dyDescent="0.35">
      <c r="A50" s="2" t="s">
        <v>265</v>
      </c>
      <c r="B50" s="1" t="s">
        <v>1</v>
      </c>
      <c r="C50" s="2" t="s">
        <v>259</v>
      </c>
      <c r="D50" s="2" t="s">
        <v>260</v>
      </c>
      <c r="E50" s="2" t="s">
        <v>261</v>
      </c>
      <c r="F50" s="2" t="s">
        <v>262</v>
      </c>
      <c r="G50" s="2" t="s">
        <v>279</v>
      </c>
      <c r="H50" s="2" t="s">
        <v>263</v>
      </c>
      <c r="J50" s="1"/>
    </row>
    <row r="51" spans="1:14" x14ac:dyDescent="0.35">
      <c r="A51" t="s">
        <v>52</v>
      </c>
      <c r="B51" s="1" t="s">
        <v>53</v>
      </c>
      <c r="C51">
        <v>8</v>
      </c>
      <c r="D51">
        <v>9</v>
      </c>
      <c r="E51">
        <v>9</v>
      </c>
      <c r="F51">
        <f>VLOOKUP(Table2[[#This Row],[Konur]],Table4[],7,FALSE)</f>
        <v>10</v>
      </c>
      <c r="G51">
        <f>VLOOKUP(Table2[[#This Row],[Konur]],Table10[],7,FALSE)</f>
        <v>9</v>
      </c>
      <c r="H51">
        <f>SUM(Table2[[#This Row],[Okt]:[Mar]])</f>
        <v>45</v>
      </c>
      <c r="J51" s="1"/>
      <c r="L51" s="19"/>
      <c r="M51" s="18"/>
      <c r="N51" s="18"/>
    </row>
    <row r="52" spans="1:14" x14ac:dyDescent="0.35">
      <c r="A52" t="s">
        <v>33</v>
      </c>
      <c r="B52" s="1" t="s">
        <v>34</v>
      </c>
      <c r="C52">
        <v>10</v>
      </c>
      <c r="D52">
        <v>6</v>
      </c>
      <c r="E52">
        <v>8</v>
      </c>
      <c r="F52">
        <f>VLOOKUP(Table2[[#This Row],[Konur]],Table4[],7,FALSE)</f>
        <v>8</v>
      </c>
      <c r="G52">
        <f>VLOOKUP(Table2[[#This Row],[Konur]],Table10[],7,FALSE)</f>
        <v>6</v>
      </c>
      <c r="H52">
        <f>SUM(Table2[[#This Row],[Okt]:[Mar]])</f>
        <v>38</v>
      </c>
      <c r="J52" s="1"/>
    </row>
    <row r="53" spans="1:14" x14ac:dyDescent="0.35">
      <c r="A53" t="s">
        <v>175</v>
      </c>
      <c r="B53" s="1" t="s">
        <v>176</v>
      </c>
      <c r="D53">
        <v>10</v>
      </c>
      <c r="E53">
        <v>10</v>
      </c>
      <c r="F53">
        <f>VLOOKUP(Table2[[#This Row],[Konur]],Table4[],7,FALSE)</f>
        <v>9</v>
      </c>
      <c r="G53">
        <f>VLOOKUP(Table2[[#This Row],[Konur]],Table10[],7,FALSE)</f>
        <v>8</v>
      </c>
      <c r="H53">
        <f>SUM(Table2[[#This Row],[Okt]:[Mar]])</f>
        <v>37</v>
      </c>
      <c r="J53" s="1"/>
    </row>
    <row r="54" spans="1:14" x14ac:dyDescent="0.35">
      <c r="A54" t="s">
        <v>55</v>
      </c>
      <c r="B54" s="1" t="s">
        <v>56</v>
      </c>
      <c r="C54">
        <v>7</v>
      </c>
      <c r="D54">
        <v>7</v>
      </c>
      <c r="E54">
        <v>7</v>
      </c>
      <c r="F54">
        <f>VLOOKUP(Table2[[#This Row],[Konur]],Table4[],7,FALSE)</f>
        <v>7</v>
      </c>
      <c r="G54">
        <f>VLOOKUP(Table2[[#This Row],[Konur]],Table10[],7,FALSE)</f>
        <v>7</v>
      </c>
      <c r="H54">
        <f>SUM(Table2[[#This Row],[Okt]:[Mar]])</f>
        <v>35</v>
      </c>
      <c r="J54" s="1"/>
    </row>
    <row r="55" spans="1:14" x14ac:dyDescent="0.35">
      <c r="A55" t="s">
        <v>42</v>
      </c>
      <c r="B55" s="1" t="s">
        <v>43</v>
      </c>
      <c r="C55">
        <v>9</v>
      </c>
      <c r="D55">
        <v>8</v>
      </c>
      <c r="E55">
        <v>6</v>
      </c>
      <c r="G55">
        <f>VLOOKUP(Table2[[#This Row],[Konur]],Table10[],7,FALSE)</f>
        <v>5</v>
      </c>
      <c r="H55">
        <f>SUM(Table2[[#This Row],[Okt]:[Mar]])</f>
        <v>28</v>
      </c>
      <c r="J55" s="1"/>
    </row>
    <row r="56" spans="1:14" x14ac:dyDescent="0.35">
      <c r="A56" t="s">
        <v>64</v>
      </c>
      <c r="B56" s="1" t="s">
        <v>65</v>
      </c>
      <c r="C56">
        <v>6</v>
      </c>
      <c r="D56">
        <v>5</v>
      </c>
      <c r="E56">
        <v>3</v>
      </c>
      <c r="F56">
        <f>VLOOKUP(Table2[[#This Row],[Konur]],Table4[],7,FALSE)</f>
        <v>5</v>
      </c>
      <c r="G56">
        <f>VLOOKUP(Table2[[#This Row],[Konur]],Table10[],7,FALSE)</f>
        <v>2</v>
      </c>
      <c r="H56">
        <f>SUM(Table2[[#This Row],[Okt]:[Mar]])</f>
        <v>21</v>
      </c>
      <c r="J56" s="1"/>
    </row>
    <row r="57" spans="1:14" x14ac:dyDescent="0.35">
      <c r="A57" t="s">
        <v>167</v>
      </c>
      <c r="B57" s="1" t="s">
        <v>183</v>
      </c>
      <c r="D57">
        <v>4</v>
      </c>
      <c r="E57">
        <v>5</v>
      </c>
      <c r="F57">
        <f>VLOOKUP(Table2[[#This Row],[Konur]],Table4[],7,FALSE)</f>
        <v>4</v>
      </c>
      <c r="G57">
        <f>VLOOKUP(Table2[[#This Row],[Konur]],Table10[],7,FALSE)</f>
        <v>1</v>
      </c>
      <c r="H57">
        <f>SUM(Table2[[#This Row],[Okt]:[Mar]])</f>
        <v>14</v>
      </c>
    </row>
    <row r="58" spans="1:14" x14ac:dyDescent="0.35">
      <c r="A58" t="s">
        <v>209</v>
      </c>
      <c r="B58" s="1">
        <v>1301744939</v>
      </c>
      <c r="E58">
        <v>4</v>
      </c>
      <c r="F58">
        <f>VLOOKUP(Table2[[#This Row],[Konur]],Table4[],7,FALSE)</f>
        <v>6</v>
      </c>
      <c r="G58">
        <f>VLOOKUP(Table2[[#This Row],[Konur]],Table10[],7,FALSE)</f>
        <v>4</v>
      </c>
      <c r="H58">
        <f>SUM(Table2[[#This Row],[Okt]:[Mar]])</f>
        <v>14</v>
      </c>
    </row>
    <row r="59" spans="1:14" x14ac:dyDescent="0.35">
      <c r="A59" t="s">
        <v>235</v>
      </c>
      <c r="B59" s="20">
        <v>2906795599</v>
      </c>
      <c r="G59">
        <f>VLOOKUP(Table2[[#This Row],[Konur]],Table10[],7,FALSE)</f>
        <v>10</v>
      </c>
      <c r="H59">
        <f>SUM(Table2[[#This Row],[Okt]:[Mar]])</f>
        <v>10</v>
      </c>
      <c r="J59" s="1"/>
    </row>
    <row r="60" spans="1:14" x14ac:dyDescent="0.35">
      <c r="A60" t="s">
        <v>81</v>
      </c>
      <c r="B60" s="1" t="s">
        <v>82</v>
      </c>
      <c r="C60">
        <v>3</v>
      </c>
      <c r="D60">
        <v>3</v>
      </c>
      <c r="E60">
        <v>2</v>
      </c>
      <c r="G60">
        <f>VLOOKUP(Table2[[#This Row],[Konur]],Table10[],7,FALSE)</f>
        <v>1</v>
      </c>
      <c r="H60">
        <f>SUM(Table2[[#This Row],[Okt]:[Mar]])</f>
        <v>9</v>
      </c>
      <c r="J60" s="1"/>
    </row>
    <row r="61" spans="1:14" x14ac:dyDescent="0.35">
      <c r="A61" t="s">
        <v>66</v>
      </c>
      <c r="B61" s="1" t="s">
        <v>67</v>
      </c>
      <c r="C61">
        <v>5</v>
      </c>
      <c r="D61">
        <v>1</v>
      </c>
      <c r="E61">
        <v>1</v>
      </c>
      <c r="H61">
        <f>SUM(Table2[[#This Row],[Okt]:[Mar]])</f>
        <v>7</v>
      </c>
      <c r="J61" s="1"/>
    </row>
    <row r="62" spans="1:14" x14ac:dyDescent="0.35">
      <c r="A62" t="s">
        <v>103</v>
      </c>
      <c r="B62" s="1" t="s">
        <v>104</v>
      </c>
      <c r="C62">
        <v>1</v>
      </c>
      <c r="D62">
        <v>2</v>
      </c>
      <c r="F62">
        <f>VLOOKUP(Table2[[#This Row],[Konur]],Table4[],7,FALSE)</f>
        <v>3</v>
      </c>
      <c r="H62">
        <f>SUM(Table2[[#This Row],[Okt]:[Mar]])</f>
        <v>6</v>
      </c>
      <c r="J62" s="1"/>
    </row>
    <row r="63" spans="1:14" x14ac:dyDescent="0.35">
      <c r="A63" t="s">
        <v>91</v>
      </c>
      <c r="B63" s="1" t="s">
        <v>92</v>
      </c>
      <c r="C63">
        <v>1</v>
      </c>
      <c r="D63">
        <v>1</v>
      </c>
      <c r="E63">
        <v>1</v>
      </c>
      <c r="F63">
        <f>VLOOKUP(Table2[[#This Row],[Konur]],Table4[],7,FALSE)</f>
        <v>1</v>
      </c>
      <c r="G63">
        <f>VLOOKUP(Table2[[#This Row],[Konur]],Table10[],7,FALSE)</f>
        <v>1</v>
      </c>
      <c r="H63">
        <f>SUM(Table2[[#This Row],[Okt]:[Mar]])</f>
        <v>5</v>
      </c>
      <c r="J63" s="1"/>
    </row>
    <row r="64" spans="1:14" x14ac:dyDescent="0.35">
      <c r="A64" t="s">
        <v>110</v>
      </c>
      <c r="B64" s="1" t="s">
        <v>111</v>
      </c>
      <c r="C64">
        <v>1</v>
      </c>
      <c r="D64">
        <v>1</v>
      </c>
      <c r="E64">
        <v>1</v>
      </c>
      <c r="F64">
        <f>VLOOKUP(Table2[[#This Row],[Konur]],Table4[],7,FALSE)</f>
        <v>1</v>
      </c>
      <c r="G64">
        <f>VLOOKUP(Table2[[#This Row],[Konur]],Table10[],7,FALSE)</f>
        <v>1</v>
      </c>
      <c r="H64">
        <f>SUM(Table2[[#This Row],[Okt]:[Mar]])</f>
        <v>5</v>
      </c>
      <c r="J64" s="1"/>
    </row>
    <row r="65" spans="1:10" x14ac:dyDescent="0.35">
      <c r="A65" t="s">
        <v>120</v>
      </c>
      <c r="B65" s="1" t="s">
        <v>121</v>
      </c>
      <c r="C65">
        <v>1</v>
      </c>
      <c r="D65">
        <v>1</v>
      </c>
      <c r="E65">
        <v>1</v>
      </c>
      <c r="F65">
        <f>VLOOKUP(Table2[[#This Row],[Konur]],Table4[],7,FALSE)</f>
        <v>1</v>
      </c>
      <c r="G65">
        <f>VLOOKUP(Table2[[#This Row],[Konur]],Table10[],7,FALSE)</f>
        <v>1</v>
      </c>
      <c r="H65">
        <f>SUM(Table2[[#This Row],[Okt]:[Mar]])</f>
        <v>5</v>
      </c>
    </row>
    <row r="66" spans="1:10" x14ac:dyDescent="0.35">
      <c r="A66" t="s">
        <v>123</v>
      </c>
      <c r="B66" s="1" t="s">
        <v>124</v>
      </c>
      <c r="C66">
        <v>1</v>
      </c>
      <c r="D66">
        <v>1</v>
      </c>
      <c r="E66">
        <v>1</v>
      </c>
      <c r="F66">
        <f>VLOOKUP(Table2[[#This Row],[Konur]],Table4[],7,FALSE)</f>
        <v>1</v>
      </c>
      <c r="G66">
        <f>VLOOKUP(Table2[[#This Row],[Konur]],Table10[],7,FALSE)</f>
        <v>1</v>
      </c>
      <c r="H66">
        <f>SUM(Table2[[#This Row],[Okt]:[Mar]])</f>
        <v>5</v>
      </c>
      <c r="J66" s="1"/>
    </row>
    <row r="67" spans="1:10" x14ac:dyDescent="0.35">
      <c r="A67" t="s">
        <v>126</v>
      </c>
      <c r="B67" s="1" t="s">
        <v>127</v>
      </c>
      <c r="C67">
        <v>1</v>
      </c>
      <c r="D67">
        <v>1</v>
      </c>
      <c r="E67">
        <v>1</v>
      </c>
      <c r="F67">
        <f>VLOOKUP(Table2[[#This Row],[Konur]],Table4[],7,FALSE)</f>
        <v>1</v>
      </c>
      <c r="G67">
        <f>VLOOKUP(Table2[[#This Row],[Konur]],Table10[],7,FALSE)</f>
        <v>1</v>
      </c>
      <c r="H67">
        <f>SUM(Table2[[#This Row],[Okt]:[Mar]])</f>
        <v>5</v>
      </c>
      <c r="J67" s="1"/>
    </row>
    <row r="68" spans="1:10" x14ac:dyDescent="0.35">
      <c r="A68" t="s">
        <v>132</v>
      </c>
      <c r="B68" s="1" t="s">
        <v>133</v>
      </c>
      <c r="C68">
        <v>1</v>
      </c>
      <c r="D68">
        <v>1</v>
      </c>
      <c r="E68">
        <v>1</v>
      </c>
      <c r="F68">
        <f>VLOOKUP(Table2[[#This Row],[Konur]],Table4[],7,FALSE)</f>
        <v>1</v>
      </c>
      <c r="G68">
        <f>VLOOKUP(Table2[[#This Row],[Konur]],Table10[],7,FALSE)</f>
        <v>1</v>
      </c>
      <c r="H68">
        <f>SUM(Table2[[#This Row],[Okt]:[Mar]])</f>
        <v>5</v>
      </c>
    </row>
    <row r="69" spans="1:10" x14ac:dyDescent="0.35">
      <c r="A69" t="s">
        <v>141</v>
      </c>
      <c r="B69" s="1" t="s">
        <v>142</v>
      </c>
      <c r="C69">
        <v>1</v>
      </c>
      <c r="D69">
        <v>1</v>
      </c>
      <c r="E69">
        <v>1</v>
      </c>
      <c r="F69">
        <f>VLOOKUP(Table2[[#This Row],[Konur]],Table4[],7,FALSE)</f>
        <v>1</v>
      </c>
      <c r="G69">
        <f>VLOOKUP(Table2[[#This Row],[Konur]],Table10[],7,FALSE)</f>
        <v>1</v>
      </c>
      <c r="H69">
        <f>SUM(Table2[[#This Row],[Okt]:[Mar]])</f>
        <v>5</v>
      </c>
      <c r="J69" s="1"/>
    </row>
    <row r="70" spans="1:10" x14ac:dyDescent="0.35">
      <c r="A70" t="s">
        <v>145</v>
      </c>
      <c r="B70" s="1" t="s">
        <v>146</v>
      </c>
      <c r="C70">
        <v>1</v>
      </c>
      <c r="D70">
        <v>1</v>
      </c>
      <c r="E70">
        <v>1</v>
      </c>
      <c r="F70">
        <f>VLOOKUP(Table2[[#This Row],[Konur]],Table4[],7,FALSE)</f>
        <v>1</v>
      </c>
      <c r="G70">
        <f>VLOOKUP(Table2[[#This Row],[Konur]],Table10[],7,FALSE)</f>
        <v>1</v>
      </c>
      <c r="H70">
        <f>SUM(Table2[[#This Row],[Okt]:[Mar]])</f>
        <v>5</v>
      </c>
    </row>
    <row r="71" spans="1:10" x14ac:dyDescent="0.35">
      <c r="A71" t="s">
        <v>148</v>
      </c>
      <c r="B71" s="1" t="s">
        <v>149</v>
      </c>
      <c r="C71">
        <v>1</v>
      </c>
      <c r="D71">
        <v>1</v>
      </c>
      <c r="E71">
        <v>1</v>
      </c>
      <c r="F71">
        <f>VLOOKUP(Table2[[#This Row],[Konur]],Table4[],7,FALSE)</f>
        <v>1</v>
      </c>
      <c r="G71">
        <f>VLOOKUP(Table2[[#This Row],[Konur]],Table10[],7,FALSE)</f>
        <v>1</v>
      </c>
      <c r="H71">
        <f>SUM(Table2[[#This Row],[Okt]:[Mar]])</f>
        <v>5</v>
      </c>
      <c r="J71" s="1"/>
    </row>
    <row r="72" spans="1:10" x14ac:dyDescent="0.35">
      <c r="A72" t="s">
        <v>152</v>
      </c>
      <c r="B72" s="1" t="s">
        <v>153</v>
      </c>
      <c r="C72">
        <v>1</v>
      </c>
      <c r="D72">
        <v>1</v>
      </c>
      <c r="E72">
        <v>1</v>
      </c>
      <c r="F72">
        <f>VLOOKUP(Table2[[#This Row],[Konur]],Table4[],7,FALSE)</f>
        <v>1</v>
      </c>
      <c r="G72">
        <f>VLOOKUP(Table2[[#This Row],[Konur]],Table10[],7,FALSE)</f>
        <v>1</v>
      </c>
      <c r="H72">
        <f>SUM(Table2[[#This Row],[Okt]:[Mar]])</f>
        <v>5</v>
      </c>
      <c r="J72" s="1"/>
    </row>
    <row r="73" spans="1:10" x14ac:dyDescent="0.35">
      <c r="A73" t="s">
        <v>171</v>
      </c>
      <c r="B73" s="1" t="s">
        <v>185</v>
      </c>
      <c r="D73">
        <v>1</v>
      </c>
      <c r="E73">
        <v>1</v>
      </c>
      <c r="F73">
        <f>VLOOKUP(Table2[[#This Row],[Konur]],Table4[],7,FALSE)</f>
        <v>2</v>
      </c>
      <c r="G73">
        <f>VLOOKUP(Table2[[#This Row],[Konur]],Table10[],7,FALSE)</f>
        <v>1</v>
      </c>
      <c r="H73">
        <f>SUM(Table2[[#This Row],[Okt]:[Mar]])</f>
        <v>5</v>
      </c>
      <c r="J73" s="1"/>
    </row>
    <row r="74" spans="1:10" x14ac:dyDescent="0.35">
      <c r="A74" t="s">
        <v>138</v>
      </c>
      <c r="B74" s="1" t="s">
        <v>139</v>
      </c>
      <c r="C74">
        <v>1</v>
      </c>
      <c r="D74">
        <v>1</v>
      </c>
      <c r="E74">
        <v>1</v>
      </c>
      <c r="F74">
        <f>VLOOKUP(Table2[[#This Row],[Konur]],Table4[],7,FALSE)</f>
        <v>1</v>
      </c>
      <c r="G74">
        <f>VLOOKUP(Table2[[#This Row],[Konur]],Table10[],7,FALSE)</f>
        <v>1</v>
      </c>
      <c r="H74">
        <f>SUM(Table2[[#This Row],[Okt]:[Mar]])</f>
        <v>5</v>
      </c>
      <c r="J74" s="1"/>
    </row>
    <row r="75" spans="1:10" x14ac:dyDescent="0.35">
      <c r="A75" t="s">
        <v>79</v>
      </c>
      <c r="B75" s="1" t="s">
        <v>80</v>
      </c>
      <c r="C75">
        <v>4</v>
      </c>
      <c r="H75">
        <f>SUM(Table2[[#This Row],[Okt]:[Mar]])</f>
        <v>4</v>
      </c>
    </row>
    <row r="76" spans="1:10" x14ac:dyDescent="0.35">
      <c r="A76" t="s">
        <v>93</v>
      </c>
      <c r="B76" s="1" t="s">
        <v>94</v>
      </c>
      <c r="C76">
        <v>1</v>
      </c>
      <c r="D76">
        <v>1</v>
      </c>
      <c r="E76">
        <v>1</v>
      </c>
      <c r="F76">
        <f>VLOOKUP(Table2[[#This Row],[Konur]],Table4[],7,FALSE)</f>
        <v>1</v>
      </c>
      <c r="H76">
        <f>SUM(Table2[[#This Row],[Okt]:[Mar]])</f>
        <v>4</v>
      </c>
      <c r="J76" s="1"/>
    </row>
    <row r="77" spans="1:10" x14ac:dyDescent="0.35">
      <c r="A77" t="s">
        <v>155</v>
      </c>
      <c r="B77" s="1" t="s">
        <v>156</v>
      </c>
      <c r="C77">
        <v>1</v>
      </c>
      <c r="D77">
        <v>1</v>
      </c>
      <c r="E77">
        <v>1</v>
      </c>
      <c r="F77">
        <f>VLOOKUP(Table2[[#This Row],[Konur]],Table4[],7,FALSE)</f>
        <v>1</v>
      </c>
      <c r="H77">
        <f>SUM(Table2[[#This Row],[Okt]:[Mar]])</f>
        <v>4</v>
      </c>
      <c r="J77" s="1"/>
    </row>
    <row r="78" spans="1:10" x14ac:dyDescent="0.35">
      <c r="A78" t="s">
        <v>98</v>
      </c>
      <c r="B78" s="1" t="s">
        <v>99</v>
      </c>
      <c r="C78">
        <v>1</v>
      </c>
      <c r="D78">
        <v>1</v>
      </c>
      <c r="E78">
        <v>1</v>
      </c>
      <c r="G78">
        <f>VLOOKUP(Table2[[#This Row],[Konur]],Table10[],7,FALSE)</f>
        <v>1</v>
      </c>
      <c r="H78">
        <f>SUM(Table2[[#This Row],[Okt]:[Mar]])</f>
        <v>4</v>
      </c>
      <c r="J78" s="1"/>
    </row>
    <row r="79" spans="1:10" x14ac:dyDescent="0.35">
      <c r="A79" t="s">
        <v>105</v>
      </c>
      <c r="B79" s="1" t="s">
        <v>106</v>
      </c>
      <c r="C79">
        <v>1</v>
      </c>
      <c r="D79">
        <v>1</v>
      </c>
      <c r="E79">
        <v>1</v>
      </c>
      <c r="G79">
        <f>VLOOKUP(Table2[[#This Row],[Konur]],Table10[],7,FALSE)</f>
        <v>1</v>
      </c>
      <c r="H79">
        <f>SUM(Table2[[#This Row],[Okt]:[Mar]])</f>
        <v>4</v>
      </c>
      <c r="J79" s="1"/>
    </row>
    <row r="80" spans="1:10" x14ac:dyDescent="0.35">
      <c r="A80" t="s">
        <v>159</v>
      </c>
      <c r="B80" s="1" t="s">
        <v>160</v>
      </c>
      <c r="C80">
        <v>1</v>
      </c>
      <c r="D80">
        <v>1</v>
      </c>
      <c r="E80">
        <v>1</v>
      </c>
      <c r="G80">
        <f>VLOOKUP(Table2[[#This Row],[Konur]],Table10[],7,FALSE)</f>
        <v>1</v>
      </c>
      <c r="H80">
        <f>SUM(Table2[[#This Row],[Okt]:[Mar]])</f>
        <v>4</v>
      </c>
      <c r="J80" s="1"/>
    </row>
    <row r="81" spans="1:10" x14ac:dyDescent="0.35">
      <c r="A81" t="s">
        <v>107</v>
      </c>
      <c r="B81" s="1" t="s">
        <v>108</v>
      </c>
      <c r="C81">
        <v>1</v>
      </c>
      <c r="D81">
        <v>1</v>
      </c>
      <c r="F81">
        <f>VLOOKUP(Table2[[#This Row],[Konur]],Table4[],7,FALSE)</f>
        <v>1</v>
      </c>
      <c r="G81">
        <f>VLOOKUP(Table2[[#This Row],[Konur]],Table10[],7,FALSE)</f>
        <v>1</v>
      </c>
      <c r="H81">
        <f>SUM(Table2[[#This Row],[Okt]:[Mar]])</f>
        <v>4</v>
      </c>
      <c r="J81" s="1"/>
    </row>
    <row r="82" spans="1:10" x14ac:dyDescent="0.35">
      <c r="A82" t="s">
        <v>130</v>
      </c>
      <c r="B82" s="1" t="s">
        <v>131</v>
      </c>
      <c r="C82">
        <v>1</v>
      </c>
      <c r="D82">
        <v>1</v>
      </c>
      <c r="F82">
        <f>VLOOKUP(Table2[[#This Row],[Konur]],Table4[],7,FALSE)</f>
        <v>1</v>
      </c>
      <c r="G82">
        <f>VLOOKUP(Table2[[#This Row],[Konur]],Table10[],7,FALSE)</f>
        <v>1</v>
      </c>
      <c r="H82">
        <f>SUM(Table2[[#This Row],[Okt]:[Mar]])</f>
        <v>4</v>
      </c>
      <c r="J82" s="1"/>
    </row>
    <row r="83" spans="1:10" x14ac:dyDescent="0.35">
      <c r="A83" t="s">
        <v>143</v>
      </c>
      <c r="B83" s="1" t="s">
        <v>144</v>
      </c>
      <c r="C83">
        <v>1</v>
      </c>
      <c r="E83">
        <v>1</v>
      </c>
      <c r="F83">
        <f>VLOOKUP(Table2[[#This Row],[Konur]],Table4[],7,FALSE)</f>
        <v>1</v>
      </c>
      <c r="G83">
        <f>VLOOKUP(Table2[[#This Row],[Konur]],Table10[],7,FALSE)</f>
        <v>1</v>
      </c>
      <c r="H83">
        <f>SUM(Table2[[#This Row],[Okt]:[Mar]])</f>
        <v>4</v>
      </c>
      <c r="J83" s="1"/>
    </row>
    <row r="84" spans="1:10" x14ac:dyDescent="0.35">
      <c r="A84" t="s">
        <v>150</v>
      </c>
      <c r="B84" s="1" t="s">
        <v>151</v>
      </c>
      <c r="C84">
        <v>1</v>
      </c>
      <c r="E84">
        <v>1</v>
      </c>
      <c r="F84">
        <f>VLOOKUP(Table2[[#This Row],[Konur]],Table4[],7,FALSE)</f>
        <v>1</v>
      </c>
      <c r="G84">
        <f>VLOOKUP(Table2[[#This Row],[Konur]],Table10[],7,FALSE)</f>
        <v>1</v>
      </c>
      <c r="H84">
        <f>SUM(Table2[[#This Row],[Okt]:[Mar]])</f>
        <v>4</v>
      </c>
      <c r="J84" s="1"/>
    </row>
    <row r="85" spans="1:10" x14ac:dyDescent="0.35">
      <c r="A85" t="s">
        <v>157</v>
      </c>
      <c r="B85" s="1" t="s">
        <v>158</v>
      </c>
      <c r="C85">
        <v>1</v>
      </c>
      <c r="E85">
        <v>1</v>
      </c>
      <c r="F85">
        <f>VLOOKUP(Table2[[#This Row],[Konur]],Table4[],7,FALSE)</f>
        <v>1</v>
      </c>
      <c r="G85">
        <f>VLOOKUP(Table2[[#This Row],[Konur]],Table10[],7,FALSE)</f>
        <v>1</v>
      </c>
      <c r="H85">
        <f>SUM(Table2[[#This Row],[Okt]:[Mar]])</f>
        <v>4</v>
      </c>
      <c r="J85" s="1"/>
    </row>
    <row r="86" spans="1:10" x14ac:dyDescent="0.35">
      <c r="A86" t="s">
        <v>128</v>
      </c>
      <c r="B86" s="1" t="s">
        <v>129</v>
      </c>
      <c r="C86">
        <v>1</v>
      </c>
      <c r="D86">
        <v>1</v>
      </c>
      <c r="E86">
        <v>1</v>
      </c>
      <c r="H86">
        <f>SUM(Table2[[#This Row],[Okt]:[Mar]])</f>
        <v>3</v>
      </c>
    </row>
    <row r="87" spans="1:10" x14ac:dyDescent="0.35">
      <c r="A87" t="s">
        <v>163</v>
      </c>
      <c r="B87" s="1" t="s">
        <v>194</v>
      </c>
      <c r="D87">
        <v>1</v>
      </c>
      <c r="E87">
        <v>1</v>
      </c>
      <c r="F87">
        <f>VLOOKUP(Table2[[#This Row],[Konur]],Table4[],7,FALSE)</f>
        <v>1</v>
      </c>
      <c r="H87">
        <f>SUM(Table2[[#This Row],[Okt]:[Mar]])</f>
        <v>3</v>
      </c>
    </row>
    <row r="88" spans="1:10" x14ac:dyDescent="0.35">
      <c r="A88" t="s">
        <v>118</v>
      </c>
      <c r="B88" s="1" t="s">
        <v>119</v>
      </c>
      <c r="C88">
        <v>1</v>
      </c>
      <c r="D88">
        <v>1</v>
      </c>
      <c r="G88">
        <f>VLOOKUP(Table2[[#This Row],[Konur]],Table10[],7,FALSE)</f>
        <v>1</v>
      </c>
      <c r="H88">
        <f>SUM(Table2[[#This Row],[Okt]:[Mar]])</f>
        <v>3</v>
      </c>
      <c r="J88" s="1"/>
    </row>
    <row r="89" spans="1:10" x14ac:dyDescent="0.35">
      <c r="A89" t="s">
        <v>164</v>
      </c>
      <c r="B89" s="1" t="s">
        <v>188</v>
      </c>
      <c r="D89">
        <v>1</v>
      </c>
      <c r="E89">
        <v>1</v>
      </c>
      <c r="G89">
        <f>VLOOKUP(Table2[[#This Row],[Konur]],Table10[],7,FALSE)</f>
        <v>1</v>
      </c>
      <c r="H89">
        <f>SUM(Table2[[#This Row],[Okt]:[Mar]])</f>
        <v>3</v>
      </c>
    </row>
    <row r="90" spans="1:10" x14ac:dyDescent="0.35">
      <c r="A90" t="s">
        <v>165</v>
      </c>
      <c r="B90" s="1" t="s">
        <v>199</v>
      </c>
      <c r="D90">
        <v>1</v>
      </c>
      <c r="E90">
        <v>1</v>
      </c>
      <c r="G90">
        <f>VLOOKUP(Table2[[#This Row],[Konur]],Table10[],7,FALSE)</f>
        <v>1</v>
      </c>
      <c r="H90">
        <f>SUM(Table2[[#This Row],[Okt]:[Mar]])</f>
        <v>3</v>
      </c>
    </row>
    <row r="91" spans="1:10" x14ac:dyDescent="0.35">
      <c r="A91" t="s">
        <v>200</v>
      </c>
      <c r="B91" s="1" t="s">
        <v>201</v>
      </c>
      <c r="D91">
        <v>1</v>
      </c>
      <c r="E91">
        <v>1</v>
      </c>
      <c r="G91">
        <f>VLOOKUP(Table2[[#This Row],[Konur]],Table10[],7,FALSE)</f>
        <v>1</v>
      </c>
      <c r="H91">
        <f>SUM(Table2[[#This Row],[Okt]:[Mar]])</f>
        <v>3</v>
      </c>
    </row>
    <row r="92" spans="1:10" x14ac:dyDescent="0.35">
      <c r="A92" t="s">
        <v>170</v>
      </c>
      <c r="B92" s="1" t="s">
        <v>184</v>
      </c>
      <c r="D92">
        <v>1</v>
      </c>
      <c r="F92">
        <f>VLOOKUP(Table2[[#This Row],[Konur]],Table4[],7,FALSE)</f>
        <v>1</v>
      </c>
      <c r="G92">
        <f>VLOOKUP(Table2[[#This Row],[Konur]],Table10[],7,FALSE)</f>
        <v>1</v>
      </c>
      <c r="H92">
        <f>SUM(Table2[[#This Row],[Okt]:[Mar]])</f>
        <v>3</v>
      </c>
    </row>
    <row r="93" spans="1:10" x14ac:dyDescent="0.35">
      <c r="A93" t="s">
        <v>189</v>
      </c>
      <c r="B93" s="1" t="s">
        <v>190</v>
      </c>
      <c r="D93">
        <v>1</v>
      </c>
      <c r="F93">
        <f>VLOOKUP(Table2[[#This Row],[Konur]],Table4[],7,FALSE)</f>
        <v>1</v>
      </c>
      <c r="G93">
        <f>VLOOKUP(Table2[[#This Row],[Konur]],Table10[],7,FALSE)</f>
        <v>1</v>
      </c>
      <c r="H93">
        <f>SUM(Table2[[#This Row],[Okt]:[Mar]])</f>
        <v>3</v>
      </c>
    </row>
    <row r="94" spans="1:10" x14ac:dyDescent="0.35">
      <c r="A94" t="s">
        <v>192</v>
      </c>
      <c r="B94" s="1" t="s">
        <v>193</v>
      </c>
      <c r="D94">
        <v>1</v>
      </c>
      <c r="E94">
        <v>1</v>
      </c>
      <c r="F94">
        <f>VLOOKUP(Table2[[#This Row],[Konur]],Table4[],7,FALSE)</f>
        <v>1</v>
      </c>
      <c r="G94">
        <f>VLOOKUP(Table2[[#This Row],[Konur]],Table10[],7,FALSE)</f>
        <v>1</v>
      </c>
      <c r="H94">
        <f>SUM(Table2[[#This Row],[Okt]:[Mar]])</f>
        <v>4</v>
      </c>
    </row>
    <row r="95" spans="1:10" x14ac:dyDescent="0.35">
      <c r="A95" t="s">
        <v>219</v>
      </c>
      <c r="B95" s="1">
        <v>2710815029</v>
      </c>
      <c r="E95">
        <v>1</v>
      </c>
      <c r="F95">
        <f>VLOOKUP(Table2[[#This Row],[Konur]],Table4[],7,FALSE)</f>
        <v>1</v>
      </c>
      <c r="G95">
        <f>VLOOKUP(Table2[[#This Row],[Konur]],Table10[],7,FALSE)</f>
        <v>1</v>
      </c>
      <c r="H95">
        <f>SUM(Table2[[#This Row],[Okt]:[Mar]])</f>
        <v>3</v>
      </c>
    </row>
    <row r="96" spans="1:10" x14ac:dyDescent="0.35">
      <c r="A96" t="s">
        <v>85</v>
      </c>
      <c r="B96" s="1" t="s">
        <v>86</v>
      </c>
      <c r="C96">
        <v>2</v>
      </c>
      <c r="H96">
        <f>SUM(Table2[[#This Row],[Okt]:[Mar]])</f>
        <v>2</v>
      </c>
    </row>
    <row r="97" spans="1:8" x14ac:dyDescent="0.35">
      <c r="A97" t="s">
        <v>96</v>
      </c>
      <c r="B97" s="1" t="s">
        <v>97</v>
      </c>
      <c r="C97">
        <v>1</v>
      </c>
      <c r="F97">
        <f>VLOOKUP(Table2[[#This Row],[Konur]],Table4[],7,FALSE)</f>
        <v>1</v>
      </c>
      <c r="H97">
        <f>SUM(Table2[[#This Row],[Okt]:[Mar]])</f>
        <v>2</v>
      </c>
    </row>
    <row r="98" spans="1:8" x14ac:dyDescent="0.35">
      <c r="A98" t="s">
        <v>213</v>
      </c>
      <c r="B98" s="1" t="s">
        <v>229</v>
      </c>
      <c r="E98">
        <v>1</v>
      </c>
      <c r="F98">
        <f>VLOOKUP(Table2[[#This Row],[Konur]],Table4[],7,FALSE)</f>
        <v>1</v>
      </c>
      <c r="H98">
        <f>SUM(Table2[[#This Row],[Okt]:[Mar]])</f>
        <v>2</v>
      </c>
    </row>
    <row r="99" spans="1:8" x14ac:dyDescent="0.35">
      <c r="A99" t="s">
        <v>101</v>
      </c>
      <c r="B99" s="1" t="s">
        <v>102</v>
      </c>
      <c r="C99">
        <v>1</v>
      </c>
      <c r="G99">
        <f>VLOOKUP(Table2[[#This Row],[Konur]],Table10[],7,FALSE)</f>
        <v>1</v>
      </c>
      <c r="H99">
        <f>SUM(Table2[[#This Row],[Okt]:[Mar]])</f>
        <v>2</v>
      </c>
    </row>
    <row r="100" spans="1:8" x14ac:dyDescent="0.35">
      <c r="A100" t="s">
        <v>89</v>
      </c>
      <c r="B100" s="1" t="s">
        <v>90</v>
      </c>
      <c r="C100">
        <v>1</v>
      </c>
      <c r="H100">
        <f>SUM(Table2[[#This Row],[Okt]:[Mar]])</f>
        <v>1</v>
      </c>
    </row>
    <row r="101" spans="1:8" x14ac:dyDescent="0.35">
      <c r="A101" t="s">
        <v>112</v>
      </c>
      <c r="B101" s="1" t="s">
        <v>113</v>
      </c>
      <c r="C101">
        <v>1</v>
      </c>
      <c r="H101">
        <f>SUM(Table2[[#This Row],[Okt]:[Mar]])</f>
        <v>1</v>
      </c>
    </row>
    <row r="102" spans="1:8" x14ac:dyDescent="0.35">
      <c r="A102" t="s">
        <v>114</v>
      </c>
      <c r="B102" s="1" t="s">
        <v>115</v>
      </c>
      <c r="C102">
        <v>1</v>
      </c>
      <c r="H102">
        <f>SUM(Table2[[#This Row],[Okt]:[Mar]])</f>
        <v>1</v>
      </c>
    </row>
    <row r="103" spans="1:8" x14ac:dyDescent="0.35">
      <c r="A103" t="s">
        <v>116</v>
      </c>
      <c r="B103" s="1" t="s">
        <v>117</v>
      </c>
      <c r="C103">
        <v>1</v>
      </c>
      <c r="H103">
        <f>SUM(Table2[[#This Row],[Okt]:[Mar]])</f>
        <v>1</v>
      </c>
    </row>
    <row r="104" spans="1:8" x14ac:dyDescent="0.35">
      <c r="A104" t="s">
        <v>161</v>
      </c>
      <c r="B104" s="1" t="s">
        <v>162</v>
      </c>
      <c r="C104">
        <v>1</v>
      </c>
      <c r="H104">
        <f>SUM(Table2[[#This Row],[Okt]:[Mar]])</f>
        <v>1</v>
      </c>
    </row>
    <row r="105" spans="1:8" x14ac:dyDescent="0.35">
      <c r="A105" t="s">
        <v>195</v>
      </c>
      <c r="B105" s="1" t="s">
        <v>196</v>
      </c>
      <c r="D105">
        <v>1</v>
      </c>
      <c r="H105">
        <f>SUM(Table2[[#This Row],[Okt]:[Mar]])</f>
        <v>1</v>
      </c>
    </row>
    <row r="106" spans="1:8" x14ac:dyDescent="0.35">
      <c r="A106" t="s">
        <v>197</v>
      </c>
      <c r="B106" s="1" t="s">
        <v>198</v>
      </c>
      <c r="D106">
        <v>1</v>
      </c>
      <c r="H106">
        <f>SUM(Table2[[#This Row],[Okt]:[Mar]])</f>
        <v>1</v>
      </c>
    </row>
    <row r="107" spans="1:8" x14ac:dyDescent="0.35">
      <c r="A107" t="s">
        <v>202</v>
      </c>
      <c r="B107" s="1" t="s">
        <v>203</v>
      </c>
      <c r="D107">
        <v>1</v>
      </c>
      <c r="H107">
        <f>SUM(Table2[[#This Row],[Okt]:[Mar]])</f>
        <v>1</v>
      </c>
    </row>
    <row r="108" spans="1:8" x14ac:dyDescent="0.35">
      <c r="A108" t="s">
        <v>210</v>
      </c>
      <c r="B108" s="1">
        <v>3010647999</v>
      </c>
      <c r="E108">
        <v>1</v>
      </c>
      <c r="H108">
        <f>SUM(Table2[[#This Row],[Okt]:[Mar]])</f>
        <v>1</v>
      </c>
    </row>
    <row r="109" spans="1:8" x14ac:dyDescent="0.35">
      <c r="A109" t="s">
        <v>216</v>
      </c>
      <c r="B109" s="1">
        <v>1304073150</v>
      </c>
      <c r="E109">
        <v>1</v>
      </c>
      <c r="H109">
        <f>SUM(Table2[[#This Row],[Okt]:[Mar]])</f>
        <v>1</v>
      </c>
    </row>
    <row r="110" spans="1:8" x14ac:dyDescent="0.35">
      <c r="A110" t="s">
        <v>218</v>
      </c>
      <c r="B110" s="1">
        <v>2801825919</v>
      </c>
      <c r="E110">
        <v>1</v>
      </c>
      <c r="H110">
        <f>SUM(Table2[[#This Row],[Okt]:[Mar]])</f>
        <v>1</v>
      </c>
    </row>
    <row r="111" spans="1:8" x14ac:dyDescent="0.35">
      <c r="A111" t="s">
        <v>226</v>
      </c>
      <c r="B111" s="1">
        <v>2704863639</v>
      </c>
      <c r="F111">
        <f>VLOOKUP(Table2[[#This Row],[Konur]],Table4[],7,FALSE)</f>
        <v>1</v>
      </c>
      <c r="H111">
        <f>SUM(Table2[[#This Row],[Okt]:[Mar]])</f>
        <v>1</v>
      </c>
    </row>
    <row r="112" spans="1:8" x14ac:dyDescent="0.35">
      <c r="A112" t="s">
        <v>223</v>
      </c>
      <c r="B112" s="1">
        <v>1803876099</v>
      </c>
      <c r="F112">
        <f>VLOOKUP(Table2[[#This Row],[Konur]],Table4[],7,FALSE)</f>
        <v>1</v>
      </c>
      <c r="H112">
        <f>SUM(Table2[[#This Row],[Okt]:[Mar]])</f>
        <v>1</v>
      </c>
    </row>
    <row r="113" spans="1:8" x14ac:dyDescent="0.35">
      <c r="A113" t="s">
        <v>224</v>
      </c>
      <c r="B113" s="1">
        <v>1002912829</v>
      </c>
      <c r="F113">
        <f>VLOOKUP(Table2[[#This Row],[Konur]],Table4[],7,FALSE)</f>
        <v>1</v>
      </c>
      <c r="H113">
        <f>SUM(Table2[[#This Row],[Okt]:[Mar]])</f>
        <v>1</v>
      </c>
    </row>
    <row r="114" spans="1:8" x14ac:dyDescent="0.35">
      <c r="A114" t="s">
        <v>228</v>
      </c>
      <c r="B114" s="1">
        <v>2505862809</v>
      </c>
      <c r="F114">
        <f>VLOOKUP(Table2[[#This Row],[Konur]],Table4[],7,FALSE)</f>
        <v>1</v>
      </c>
      <c r="H114">
        <f>SUM(Table2[[#This Row],[Okt]:[Mar]])</f>
        <v>1</v>
      </c>
    </row>
    <row r="115" spans="1:8" x14ac:dyDescent="0.35">
      <c r="A115" t="s">
        <v>283</v>
      </c>
      <c r="B115" s="1" t="s">
        <v>293</v>
      </c>
      <c r="G115">
        <f>VLOOKUP(Table2[[#This Row],[Konur]],Table10[],7,FALSE)</f>
        <v>1</v>
      </c>
      <c r="H115">
        <f>SUM(Table2[[#This Row],[Okt]:[Mar]])</f>
        <v>1</v>
      </c>
    </row>
    <row r="116" spans="1:8" x14ac:dyDescent="0.35">
      <c r="A116" t="s">
        <v>282</v>
      </c>
      <c r="G116">
        <f>VLOOKUP(Table2[[#This Row],[Konur]],Table10[],7,FALSE)</f>
        <v>1</v>
      </c>
      <c r="H116">
        <f>SUM(Table2[[#This Row],[Okt]:[Mar]])</f>
        <v>1</v>
      </c>
    </row>
    <row r="117" spans="1:8" x14ac:dyDescent="0.35">
      <c r="A117" t="s">
        <v>297</v>
      </c>
      <c r="B117" s="1" t="s">
        <v>298</v>
      </c>
      <c r="G117">
        <f>VLOOKUP(Table2[[#This Row],[Konur]],Table10[],7,FALSE)</f>
        <v>1</v>
      </c>
      <c r="H117">
        <f>SUM(Table2[[#This Row],[Okt]:[Mar]])</f>
        <v>1</v>
      </c>
    </row>
    <row r="118" spans="1:8" x14ac:dyDescent="0.35">
      <c r="A118" t="s">
        <v>284</v>
      </c>
      <c r="B118" s="1" t="s">
        <v>294</v>
      </c>
      <c r="G118">
        <f>VLOOKUP(Table2[[#This Row],[Konur]],Table10[],7,FALSE)</f>
        <v>1</v>
      </c>
      <c r="H118">
        <f>SUM(Table2[[#This Row],[Okt]:[Mar]])</f>
        <v>1</v>
      </c>
    </row>
    <row r="119" spans="1:8" x14ac:dyDescent="0.35">
      <c r="A119" t="s">
        <v>247</v>
      </c>
      <c r="B119" s="1" t="s">
        <v>295</v>
      </c>
      <c r="G119">
        <f>VLOOKUP(Table2[[#This Row],[Konur]],Table10[],7,FALSE)</f>
        <v>1</v>
      </c>
      <c r="H119">
        <f>SUM(Table2[[#This Row],[Okt]:[Mar]])</f>
        <v>1</v>
      </c>
    </row>
  </sheetData>
  <sortState xmlns:xlrd2="http://schemas.microsoft.com/office/spreadsheetml/2017/richdata2" ref="A2:J40">
    <sortCondition descending="1" ref="J2:J40"/>
  </sortState>
  <pageMargins left="0.7" right="0.7" top="0.75" bottom="0.75" header="0.3" footer="0.3"/>
  <pageSetup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8683-5717-4B78-A2C1-F5BF81124A5D}">
  <dimension ref="A1:K124"/>
  <sheetViews>
    <sheetView topLeftCell="A24" zoomScale="85" zoomScaleNormal="115" workbookViewId="0">
      <selection activeCell="A33" sqref="A33:XFD33"/>
    </sheetView>
  </sheetViews>
  <sheetFormatPr defaultRowHeight="14.5" x14ac:dyDescent="0.35"/>
  <cols>
    <col min="1" max="1" width="32.7265625" customWidth="1"/>
    <col min="2" max="2" width="16.81640625" style="1" customWidth="1"/>
    <col min="6" max="6" width="9.54296875" style="2" customWidth="1"/>
    <col min="8" max="8" width="21.81640625" customWidth="1"/>
  </cols>
  <sheetData>
    <row r="1" spans="1:11" x14ac:dyDescent="0.35">
      <c r="A1" s="2" t="s">
        <v>266</v>
      </c>
      <c r="B1" s="3" t="s">
        <v>1</v>
      </c>
      <c r="C1" s="2" t="s">
        <v>259</v>
      </c>
      <c r="D1" s="2" t="s">
        <v>260</v>
      </c>
      <c r="E1" s="2" t="s">
        <v>261</v>
      </c>
      <c r="F1" s="2" t="s">
        <v>262</v>
      </c>
      <c r="G1" s="2" t="s">
        <v>279</v>
      </c>
      <c r="H1" s="2" t="s">
        <v>263</v>
      </c>
    </row>
    <row r="2" spans="1:11" x14ac:dyDescent="0.35">
      <c r="A2" t="s">
        <v>10</v>
      </c>
      <c r="B2" s="1" t="s">
        <v>11</v>
      </c>
      <c r="C2">
        <v>9</v>
      </c>
      <c r="D2">
        <v>10</v>
      </c>
      <c r="E2">
        <f t="shared" ref="E2:E9" si="0">IFERROR(VLOOKUP(A2,Tbl_jan,8,FALSE),"")</f>
        <v>8</v>
      </c>
      <c r="F2">
        <f>VLOOKUP(Table5[[#This Row],[Karlar 39 ára og yngri]],Table4[],8,FALSE)</f>
        <v>10</v>
      </c>
      <c r="G2">
        <f>VLOOKUP(Table5[[#This Row],[Karlar 39 ára og yngri]],Table10[],8,FALSE)</f>
        <v>6</v>
      </c>
      <c r="H2" s="2">
        <f>SUM(Table5[[#This Row],[Okt]:[Mar]])</f>
        <v>43</v>
      </c>
      <c r="K2" s="1"/>
    </row>
    <row r="3" spans="1:11" x14ac:dyDescent="0.35">
      <c r="A3" t="s">
        <v>5</v>
      </c>
      <c r="B3" s="1" t="s">
        <v>6</v>
      </c>
      <c r="C3">
        <v>10</v>
      </c>
      <c r="D3">
        <v>8</v>
      </c>
      <c r="E3">
        <f t="shared" si="0"/>
        <v>9</v>
      </c>
      <c r="F3"/>
      <c r="H3" s="2">
        <f>SUM(Table5[[#This Row],[Okt]:[Mar]])</f>
        <v>27</v>
      </c>
      <c r="K3" s="1"/>
    </row>
    <row r="4" spans="1:11" x14ac:dyDescent="0.35">
      <c r="A4" t="s">
        <v>44</v>
      </c>
      <c r="B4" s="1" t="s">
        <v>45</v>
      </c>
      <c r="C4">
        <v>6</v>
      </c>
      <c r="D4">
        <v>6</v>
      </c>
      <c r="E4">
        <f t="shared" si="0"/>
        <v>7</v>
      </c>
      <c r="F4">
        <f>VLOOKUP(Table5[[#This Row],[Karlar 39 ára og yngri]],Table4[],8,FALSE)</f>
        <v>8</v>
      </c>
      <c r="H4" s="2">
        <f>SUM(Table5[[#This Row],[Okt]:[Mar]])</f>
        <v>27</v>
      </c>
      <c r="K4" s="1"/>
    </row>
    <row r="5" spans="1:11" x14ac:dyDescent="0.35">
      <c r="A5" t="s">
        <v>83</v>
      </c>
      <c r="B5" s="1" t="s">
        <v>84</v>
      </c>
      <c r="C5">
        <v>1</v>
      </c>
      <c r="D5">
        <v>5</v>
      </c>
      <c r="E5">
        <f t="shared" si="0"/>
        <v>4</v>
      </c>
      <c r="F5">
        <f>VLOOKUP(Table5[[#This Row],[Karlar 39 ára og yngri]],Table4[],8,FALSE)</f>
        <v>6</v>
      </c>
      <c r="G5">
        <f>VLOOKUP(Table5[[#This Row],[Karlar 39 ára og yngri]],Table10[],8,FALSE)</f>
        <v>2</v>
      </c>
      <c r="H5" s="2">
        <f>SUM(Table5[[#This Row],[Okt]:[Mar]])</f>
        <v>18</v>
      </c>
      <c r="K5" s="1"/>
    </row>
    <row r="6" spans="1:11" x14ac:dyDescent="0.35">
      <c r="A6" t="s">
        <v>173</v>
      </c>
      <c r="B6" s="1" t="s">
        <v>174</v>
      </c>
      <c r="D6">
        <v>9</v>
      </c>
      <c r="E6" t="str">
        <f t="shared" si="0"/>
        <v/>
      </c>
      <c r="F6"/>
      <c r="G6">
        <f>VLOOKUP(Table5[[#This Row],[Karlar 39 ára og yngri]],Table10[],8,FALSE)</f>
        <v>9</v>
      </c>
      <c r="H6" s="2">
        <f>SUM(Table5[[#This Row],[Okt]:[Mar]])</f>
        <v>18</v>
      </c>
      <c r="K6" s="1"/>
    </row>
    <row r="7" spans="1:11" x14ac:dyDescent="0.35">
      <c r="A7" t="s">
        <v>207</v>
      </c>
      <c r="B7" s="1" t="s">
        <v>208</v>
      </c>
      <c r="E7">
        <f t="shared" si="0"/>
        <v>10</v>
      </c>
      <c r="F7"/>
      <c r="G7">
        <f>VLOOKUP(Table5[[#This Row],[Karlar 39 ára og yngri]],Table10[],8,FALSE)</f>
        <v>7</v>
      </c>
      <c r="H7" s="2">
        <f>SUM(Table5[[#This Row],[Okt]:[Mar]])</f>
        <v>17</v>
      </c>
      <c r="K7" s="1"/>
    </row>
    <row r="8" spans="1:11" x14ac:dyDescent="0.35">
      <c r="A8" t="s">
        <v>38</v>
      </c>
      <c r="B8" s="1" t="s">
        <v>39</v>
      </c>
      <c r="C8">
        <v>7</v>
      </c>
      <c r="D8">
        <v>7</v>
      </c>
      <c r="E8" t="str">
        <f t="shared" si="0"/>
        <v/>
      </c>
      <c r="F8"/>
      <c r="H8" s="2">
        <f>SUM(Table5[[#This Row],[Okt]:[Mar]])</f>
        <v>14</v>
      </c>
    </row>
    <row r="9" spans="1:11" x14ac:dyDescent="0.35">
      <c r="A9" t="s">
        <v>212</v>
      </c>
      <c r="B9" s="1">
        <v>2906852579</v>
      </c>
      <c r="E9">
        <f t="shared" si="0"/>
        <v>5</v>
      </c>
      <c r="F9">
        <f>VLOOKUP(Table5[[#This Row],[Karlar 39 ára og yngri]],Table4[],8,FALSE)</f>
        <v>7</v>
      </c>
      <c r="H9" s="2">
        <f>SUM(Table5[[#This Row],[Okt]:[Mar]])</f>
        <v>12</v>
      </c>
      <c r="K9" s="1"/>
    </row>
    <row r="10" spans="1:11" x14ac:dyDescent="0.35">
      <c r="A10" t="s">
        <v>221</v>
      </c>
      <c r="F10">
        <f>VLOOKUP(Table5[[#This Row],[Karlar 39 ára og yngri]],Table4[],8,FALSE)</f>
        <v>9</v>
      </c>
      <c r="G10">
        <f>VLOOKUP(Table5[[#This Row],[Karlar 39 ára og yngri]],Table10[],8,FALSE)</f>
        <v>3</v>
      </c>
      <c r="H10" s="2">
        <f>SUM(Table5[[#This Row],[Okt]:[Mar]])</f>
        <v>12</v>
      </c>
    </row>
    <row r="11" spans="1:11" x14ac:dyDescent="0.35">
      <c r="A11" t="s">
        <v>234</v>
      </c>
      <c r="B11" s="1" t="s">
        <v>285</v>
      </c>
      <c r="F11"/>
      <c r="G11">
        <f>VLOOKUP(Table5[[#This Row],[Karlar 39 ára og yngri]],Table10[],8,FALSE)</f>
        <v>10</v>
      </c>
      <c r="H11" s="2">
        <f>SUM(Table5[[#This Row],[Okt]:[Mar]])</f>
        <v>10</v>
      </c>
    </row>
    <row r="12" spans="1:11" x14ac:dyDescent="0.35">
      <c r="A12" t="s">
        <v>16</v>
      </c>
      <c r="B12" s="1" t="s">
        <v>17</v>
      </c>
      <c r="C12">
        <v>8</v>
      </c>
      <c r="E12" t="str">
        <f>IFERROR(VLOOKUP(A12,Tbl_jan,8,FALSE),"")</f>
        <v/>
      </c>
      <c r="F12"/>
      <c r="H12" s="2">
        <f>SUM(Table5[[#This Row],[Okt]:[Mar]])</f>
        <v>8</v>
      </c>
    </row>
    <row r="13" spans="1:11" x14ac:dyDescent="0.35">
      <c r="A13" t="s">
        <v>286</v>
      </c>
      <c r="B13" s="1" t="s">
        <v>290</v>
      </c>
      <c r="F13"/>
      <c r="G13">
        <f>VLOOKUP(Table5[[#This Row],[Karlar 39 ára og yngri]],Table10[],8,FALSE)</f>
        <v>8</v>
      </c>
      <c r="H13" s="2">
        <f>SUM(Table5[[#This Row],[Okt]:[Mar]])</f>
        <v>8</v>
      </c>
    </row>
    <row r="14" spans="1:11" x14ac:dyDescent="0.35">
      <c r="A14" t="s">
        <v>169</v>
      </c>
      <c r="B14" s="1" t="s">
        <v>211</v>
      </c>
      <c r="E14">
        <f>IFERROR(VLOOKUP(A14,Tbl_jan,8,FALSE),"")</f>
        <v>6</v>
      </c>
      <c r="F14"/>
      <c r="G14">
        <f>VLOOKUP(Table5[[#This Row],[Karlar 39 ára og yngri]],Table10[],8,FALSE)</f>
        <v>1</v>
      </c>
      <c r="H14" s="2">
        <f>SUM(Table5[[#This Row],[Okt]:[Mar]])</f>
        <v>7</v>
      </c>
    </row>
    <row r="15" spans="1:11" x14ac:dyDescent="0.35">
      <c r="A15" t="s">
        <v>50</v>
      </c>
      <c r="B15" s="1" t="s">
        <v>51</v>
      </c>
      <c r="C15">
        <v>5</v>
      </c>
      <c r="E15" t="str">
        <f>IFERROR(VLOOKUP(A15,Tbl_jan,8,FALSE),"")</f>
        <v/>
      </c>
      <c r="F15"/>
      <c r="H15" s="2">
        <f>SUM(Table5[[#This Row],[Okt]:[Mar]])</f>
        <v>5</v>
      </c>
    </row>
    <row r="16" spans="1:11" x14ac:dyDescent="0.35">
      <c r="A16" t="s">
        <v>289</v>
      </c>
      <c r="F16">
        <f>VLOOKUP(Table5[[#This Row],[Karlar 39 ára og yngri]],Table4[],8,FALSE)</f>
        <v>5</v>
      </c>
      <c r="H16" s="2">
        <f>SUM(Table5[[#This Row],[Okt]:[Mar]])</f>
        <v>5</v>
      </c>
    </row>
    <row r="17" spans="1:11" x14ac:dyDescent="0.35">
      <c r="A17" t="s">
        <v>68</v>
      </c>
      <c r="B17" s="1" t="s">
        <v>69</v>
      </c>
      <c r="C17">
        <v>1</v>
      </c>
      <c r="E17" t="str">
        <f>IFERROR(VLOOKUP(A17,Tbl_jan,8,FALSE),"")</f>
        <v/>
      </c>
      <c r="F17"/>
      <c r="G17">
        <f>VLOOKUP(Table5[[#This Row],[Karlar 39 ára og yngri]],Table10[],8,FALSE)</f>
        <v>4</v>
      </c>
      <c r="H17" s="2">
        <f>SUM(Table5[[#This Row],[Okt]:[Mar]])</f>
        <v>5</v>
      </c>
    </row>
    <row r="18" spans="1:11" x14ac:dyDescent="0.35">
      <c r="A18" t="s">
        <v>240</v>
      </c>
      <c r="F18"/>
      <c r="G18">
        <f>VLOOKUP(Table5[[#This Row],[Karlar 39 ára og yngri]],Table10[],8,FALSE)</f>
        <v>5</v>
      </c>
      <c r="H18" s="2">
        <f>SUM(Table5[[#This Row],[Okt]:[Mar]])</f>
        <v>5</v>
      </c>
    </row>
    <row r="19" spans="1:11" x14ac:dyDescent="0.35">
      <c r="A19" t="s">
        <v>57</v>
      </c>
      <c r="B19" s="1" t="s">
        <v>58</v>
      </c>
      <c r="C19">
        <v>4</v>
      </c>
      <c r="E19" t="str">
        <f>IFERROR(VLOOKUP(A19,Tbl_jan,8,FALSE),"")</f>
        <v/>
      </c>
      <c r="F19"/>
      <c r="H19" s="2">
        <f>SUM(Table5[[#This Row],[Okt]:[Mar]])</f>
        <v>4</v>
      </c>
    </row>
    <row r="20" spans="1:11" x14ac:dyDescent="0.35">
      <c r="A20" t="s">
        <v>60</v>
      </c>
      <c r="B20" s="1" t="s">
        <v>61</v>
      </c>
      <c r="C20">
        <v>3</v>
      </c>
      <c r="E20" t="str">
        <f>IFERROR(VLOOKUP(A20,Tbl_jan,8,FALSE),"")</f>
        <v/>
      </c>
      <c r="F20"/>
      <c r="H20" s="2">
        <f>SUM(Table5[[#This Row],[Okt]:[Mar]])</f>
        <v>3</v>
      </c>
    </row>
    <row r="21" spans="1:11" x14ac:dyDescent="0.35">
      <c r="A21" t="s">
        <v>62</v>
      </c>
      <c r="B21" s="1" t="s">
        <v>63</v>
      </c>
      <c r="C21">
        <v>2</v>
      </c>
      <c r="E21" t="str">
        <f>IFERROR(VLOOKUP(A21,Tbl_jan,8,FALSE),"")</f>
        <v/>
      </c>
      <c r="F21"/>
      <c r="H21" s="2">
        <f>SUM(Table5[[#This Row],[Okt]:[Mar]])</f>
        <v>2</v>
      </c>
    </row>
    <row r="22" spans="1:11" x14ac:dyDescent="0.35">
      <c r="A22" t="s">
        <v>72</v>
      </c>
      <c r="B22" s="1" t="s">
        <v>73</v>
      </c>
      <c r="C22">
        <v>1</v>
      </c>
      <c r="E22" t="str">
        <f>IFERROR(VLOOKUP(A22,Tbl_jan,8,FALSE),"")</f>
        <v/>
      </c>
      <c r="F22"/>
      <c r="H22" s="2">
        <f>SUM(Table5[[#This Row],[Okt]:[Mar]])</f>
        <v>1</v>
      </c>
    </row>
    <row r="23" spans="1:11" x14ac:dyDescent="0.35">
      <c r="A23" t="s">
        <v>134</v>
      </c>
      <c r="B23" s="1" t="s">
        <v>135</v>
      </c>
      <c r="C23">
        <v>1</v>
      </c>
      <c r="E23" t="str">
        <f>IFERROR(VLOOKUP(A23,Tbl_jan,8,FALSE),"")</f>
        <v/>
      </c>
      <c r="F23"/>
      <c r="H23" s="2">
        <f>SUM(Table5[[#This Row],[Okt]:[Mar]])</f>
        <v>1</v>
      </c>
    </row>
    <row r="24" spans="1:11" x14ac:dyDescent="0.35">
      <c r="A24" t="s">
        <v>288</v>
      </c>
      <c r="B24" s="1" t="s">
        <v>296</v>
      </c>
      <c r="F24"/>
      <c r="G24">
        <f>VLOOKUP(Table5[[#This Row],[Karlar 39 ára og yngri]],Table10[],8,FALSE)</f>
        <v>1</v>
      </c>
      <c r="H24" s="2">
        <f>SUM(Table5[[#This Row],[Okt]:[Mar]])</f>
        <v>1</v>
      </c>
    </row>
    <row r="25" spans="1:11" x14ac:dyDescent="0.35">
      <c r="A25" t="s">
        <v>136</v>
      </c>
      <c r="B25" s="1" t="s">
        <v>137</v>
      </c>
      <c r="C25">
        <v>1</v>
      </c>
      <c r="E25" t="str">
        <f>IFERROR(VLOOKUP(A25,Tbl_jan,8,FALSE),"")</f>
        <v/>
      </c>
      <c r="F25"/>
      <c r="H25" s="2">
        <f>SUM(Table5[[#This Row],[Okt]:[Mar]])</f>
        <v>1</v>
      </c>
    </row>
    <row r="27" spans="1:11" x14ac:dyDescent="0.35">
      <c r="A27" s="2" t="s">
        <v>267</v>
      </c>
      <c r="B27" s="1" t="s">
        <v>1</v>
      </c>
      <c r="C27" t="s">
        <v>259</v>
      </c>
      <c r="D27" t="s">
        <v>260</v>
      </c>
      <c r="E27" t="s">
        <v>261</v>
      </c>
      <c r="F27" t="s">
        <v>262</v>
      </c>
      <c r="G27" t="s">
        <v>279</v>
      </c>
      <c r="H27" s="2" t="s">
        <v>268</v>
      </c>
      <c r="K27" s="1"/>
    </row>
    <row r="28" spans="1:11" x14ac:dyDescent="0.35">
      <c r="A28" t="s">
        <v>12</v>
      </c>
      <c r="B28" s="1" t="s">
        <v>13</v>
      </c>
      <c r="C28">
        <v>10</v>
      </c>
      <c r="D28">
        <v>7</v>
      </c>
      <c r="E28">
        <f>VLOOKUP(A28,Tbl_jan,8,FALSE)</f>
        <v>7</v>
      </c>
      <c r="F28">
        <f>VLOOKUP(Table6[[#This Row],[Karlar 40 ára og eldri]],Table4[],8,FALSE)</f>
        <v>8</v>
      </c>
      <c r="G28">
        <f>VLOOKUP(Table6[[#This Row],[Karlar 40 ára og eldri]],Table10[],8,FALSE)</f>
        <v>8</v>
      </c>
      <c r="H28" s="2">
        <f>SUM(Table6[[#This Row],[Okt]:[Mar]])</f>
        <v>40</v>
      </c>
      <c r="K28" s="1"/>
    </row>
    <row r="29" spans="1:11" x14ac:dyDescent="0.35">
      <c r="A29" t="s">
        <v>31</v>
      </c>
      <c r="B29" s="1" t="s">
        <v>32</v>
      </c>
      <c r="C29">
        <v>4</v>
      </c>
      <c r="D29">
        <v>8</v>
      </c>
      <c r="E29">
        <f>VLOOKUP(A29,Tbl_jan,8,FALSE)</f>
        <v>10</v>
      </c>
      <c r="F29">
        <f>VLOOKUP(Table6[[#This Row],[Karlar 40 ára og eldri]],Table4[],8,FALSE)</f>
        <v>9</v>
      </c>
      <c r="G29">
        <f>VLOOKUP(Table6[[#This Row],[Karlar 40 ára og eldri]],Table10[],8,FALSE)</f>
        <v>9</v>
      </c>
      <c r="H29" s="2">
        <f>SUM(Table6[[#This Row],[Okt]:[Mar]])</f>
        <v>40</v>
      </c>
      <c r="K29" s="1"/>
    </row>
    <row r="30" spans="1:11" x14ac:dyDescent="0.35">
      <c r="A30" t="s">
        <v>23</v>
      </c>
      <c r="B30" s="1" t="s">
        <v>24</v>
      </c>
      <c r="C30">
        <v>7</v>
      </c>
      <c r="D30">
        <v>6</v>
      </c>
      <c r="E30">
        <f>VLOOKUP(A30,Tbl_jan,8,FALSE)</f>
        <v>8</v>
      </c>
      <c r="F30">
        <f>VLOOKUP(Table6[[#This Row],[Karlar 40 ára og eldri]],Table4[],8,FALSE)</f>
        <v>6</v>
      </c>
      <c r="G30">
        <f>VLOOKUP(Table6[[#This Row],[Karlar 40 ára og eldri]],Table10[],8,FALSE)</f>
        <v>5</v>
      </c>
      <c r="H30" s="2">
        <f>SUM(Table6[[#This Row],[Okt]:[Mar]])</f>
        <v>32</v>
      </c>
      <c r="K30" s="1"/>
    </row>
    <row r="31" spans="1:11" x14ac:dyDescent="0.35">
      <c r="A31" t="s">
        <v>238</v>
      </c>
      <c r="B31" s="1" t="s">
        <v>41</v>
      </c>
      <c r="C31">
        <v>2</v>
      </c>
      <c r="D31">
        <v>2</v>
      </c>
      <c r="E31">
        <f>VLOOKUP(A31,Tbl_jan,8,FALSE)</f>
        <v>9</v>
      </c>
      <c r="F31">
        <f>VLOOKUP(Table6[[#This Row],[Karlar 40 ára og eldri]],Table4[],8,FALSE)</f>
        <v>10</v>
      </c>
      <c r="G31">
        <v>6</v>
      </c>
      <c r="H31" s="2">
        <f>SUM(Table6[[#This Row],[Okt]:[Mar]])</f>
        <v>29</v>
      </c>
      <c r="K31" s="1"/>
    </row>
    <row r="32" spans="1:11" x14ac:dyDescent="0.35">
      <c r="A32" t="s">
        <v>26</v>
      </c>
      <c r="B32" s="1" t="s">
        <v>27</v>
      </c>
      <c r="C32">
        <v>6</v>
      </c>
      <c r="D32">
        <v>10</v>
      </c>
      <c r="F32">
        <f>VLOOKUP(Table6[[#This Row],[Karlar 40 ára og eldri]],Table4[],8,FALSE)</f>
        <v>7</v>
      </c>
      <c r="H32" s="2">
        <f>SUM(Table6[[#This Row],[Okt]:[Mar]])</f>
        <v>23</v>
      </c>
      <c r="K32" s="1"/>
    </row>
    <row r="33" spans="1:11" x14ac:dyDescent="0.35">
      <c r="A33" t="s">
        <v>18</v>
      </c>
      <c r="B33" s="1" t="s">
        <v>19</v>
      </c>
      <c r="C33">
        <v>9</v>
      </c>
      <c r="E33">
        <f>VLOOKUP(A33,Tbl_jan,8,FALSE)</f>
        <v>6</v>
      </c>
      <c r="F33"/>
      <c r="G33">
        <f>VLOOKUP(Table6[[#This Row],[Karlar 40 ára og eldri]],Table10[],8,FALSE)</f>
        <v>7</v>
      </c>
      <c r="H33" s="2">
        <f>SUM(Table6[[#This Row],[Okt]:[Mar]])</f>
        <v>22</v>
      </c>
      <c r="K33" s="1"/>
    </row>
    <row r="34" spans="1:11" x14ac:dyDescent="0.35">
      <c r="A34" t="s">
        <v>46</v>
      </c>
      <c r="B34" s="1" t="s">
        <v>47</v>
      </c>
      <c r="C34">
        <v>1</v>
      </c>
      <c r="D34">
        <v>4</v>
      </c>
      <c r="E34">
        <f>VLOOKUP(A34,Tbl_jan,8,FALSE)</f>
        <v>5</v>
      </c>
      <c r="F34">
        <f>VLOOKUP(Table6[[#This Row],[Karlar 40 ára og eldri]],Table4[],8,FALSE)</f>
        <v>4</v>
      </c>
      <c r="G34">
        <f>VLOOKUP(Table6[[#This Row],[Karlar 40 ára og eldri]],Table10[],8,FALSE)</f>
        <v>3</v>
      </c>
      <c r="H34" s="2">
        <f>SUM(Table6[[#This Row],[Okt]:[Mar]])</f>
        <v>17</v>
      </c>
    </row>
    <row r="35" spans="1:11" x14ac:dyDescent="0.35">
      <c r="A35" t="s">
        <v>36</v>
      </c>
      <c r="B35" s="1" t="s">
        <v>37</v>
      </c>
      <c r="C35">
        <v>3</v>
      </c>
      <c r="D35">
        <v>5</v>
      </c>
      <c r="E35">
        <f>VLOOKUP(A35,Tbl_jan,8,FALSE)</f>
        <v>1</v>
      </c>
      <c r="F35">
        <f>VLOOKUP(Table6[[#This Row],[Karlar 40 ára og eldri]],Table4[],8,FALSE)</f>
        <v>1</v>
      </c>
      <c r="G35">
        <f>VLOOKUP(Table6[[#This Row],[Karlar 40 ára og eldri]],Table10[],8,FALSE)</f>
        <v>4</v>
      </c>
      <c r="H35" s="2">
        <f>SUM(Table6[[#This Row],[Okt]:[Mar]])</f>
        <v>14</v>
      </c>
      <c r="K35" s="1"/>
    </row>
    <row r="36" spans="1:11" x14ac:dyDescent="0.35">
      <c r="A36" t="s">
        <v>21</v>
      </c>
      <c r="B36" s="1" t="s">
        <v>22</v>
      </c>
      <c r="C36">
        <v>8</v>
      </c>
      <c r="D36">
        <v>3</v>
      </c>
      <c r="F36"/>
      <c r="H36" s="2">
        <f>SUM(Table6[[#This Row],[Okt]:[Mar]])</f>
        <v>11</v>
      </c>
      <c r="K36" s="1"/>
    </row>
    <row r="37" spans="1:11" x14ac:dyDescent="0.35">
      <c r="A37" t="s">
        <v>287</v>
      </c>
      <c r="B37" s="20">
        <v>1209755529</v>
      </c>
      <c r="F37"/>
      <c r="G37">
        <f>VLOOKUP(Table6[[#This Row],[Karlar 40 ára og eldri]],Table10[],8,FALSE)</f>
        <v>10</v>
      </c>
      <c r="H37" s="2">
        <f>SUM(Table6[[#This Row],[Okt]:[Mar]])</f>
        <v>10</v>
      </c>
      <c r="K37" s="1"/>
    </row>
    <row r="38" spans="1:11" x14ac:dyDescent="0.35">
      <c r="A38" t="s">
        <v>177</v>
      </c>
      <c r="B38" s="1" t="s">
        <v>178</v>
      </c>
      <c r="D38">
        <v>9</v>
      </c>
      <c r="F38"/>
      <c r="H38" s="2">
        <f>SUM(Table6[[#This Row],[Okt]:[Mar]])</f>
        <v>9</v>
      </c>
      <c r="K38" s="1"/>
    </row>
    <row r="39" spans="1:11" x14ac:dyDescent="0.35">
      <c r="A39" t="s">
        <v>70</v>
      </c>
      <c r="B39" s="1" t="s">
        <v>71</v>
      </c>
      <c r="C39">
        <v>1</v>
      </c>
      <c r="D39">
        <v>1</v>
      </c>
      <c r="E39">
        <f>VLOOKUP(A39,Tbl_jan,8,FALSE)</f>
        <v>3</v>
      </c>
      <c r="F39">
        <f>VLOOKUP(Table6[[#This Row],[Karlar 40 ára og eldri]],Table4[],8,FALSE)</f>
        <v>2</v>
      </c>
      <c r="G39">
        <f>VLOOKUP(Table6[[#This Row],[Karlar 40 ára og eldri]],Table10[],8,FALSE)</f>
        <v>1</v>
      </c>
      <c r="H39" s="2">
        <f>SUM(Table6[[#This Row],[Okt]:[Mar]])</f>
        <v>8</v>
      </c>
      <c r="K39" s="1"/>
    </row>
    <row r="40" spans="1:11" x14ac:dyDescent="0.35">
      <c r="A40" t="s">
        <v>48</v>
      </c>
      <c r="B40" s="1" t="s">
        <v>49</v>
      </c>
      <c r="C40">
        <v>1</v>
      </c>
      <c r="E40">
        <f>VLOOKUP(A40,Tbl_jan,8,FALSE)</f>
        <v>4</v>
      </c>
      <c r="F40"/>
      <c r="G40">
        <f>VLOOKUP(Table6[[#This Row],[Karlar 40 ára og eldri]],Table10[],8,FALSE)</f>
        <v>2</v>
      </c>
      <c r="H40" s="2">
        <f>SUM(Table6[[#This Row],[Okt]:[Mar]])</f>
        <v>7</v>
      </c>
      <c r="K40" s="1"/>
    </row>
    <row r="41" spans="1:11" x14ac:dyDescent="0.35">
      <c r="A41" t="s">
        <v>28</v>
      </c>
      <c r="B41" s="1" t="s">
        <v>29</v>
      </c>
      <c r="C41">
        <v>5</v>
      </c>
      <c r="F41"/>
      <c r="H41" s="2">
        <f>SUM(Table6[[#This Row],[Okt]:[Mar]])</f>
        <v>5</v>
      </c>
      <c r="K41" s="1"/>
    </row>
    <row r="42" spans="1:11" x14ac:dyDescent="0.35">
      <c r="A42" t="s">
        <v>220</v>
      </c>
      <c r="B42" s="1" t="s">
        <v>299</v>
      </c>
      <c r="F42">
        <f>VLOOKUP(Table6[[#This Row],[Karlar 40 ára og eldri]],Table4[],8,FALSE)</f>
        <v>5</v>
      </c>
      <c r="H42" s="2">
        <f>SUM(Table6[[#This Row],[Okt]:[Mar]])</f>
        <v>5</v>
      </c>
      <c r="K42" s="1"/>
    </row>
    <row r="43" spans="1:11" x14ac:dyDescent="0.35">
      <c r="A43" t="s">
        <v>74</v>
      </c>
      <c r="B43" s="1" t="s">
        <v>75</v>
      </c>
      <c r="C43">
        <v>1</v>
      </c>
      <c r="D43">
        <v>1</v>
      </c>
      <c r="E43">
        <f>VLOOKUP(A43,Tbl_jan,8,FALSE)</f>
        <v>2</v>
      </c>
      <c r="F43"/>
      <c r="H43" s="2">
        <f>SUM(Table6[[#This Row],[Okt]:[Mar]])</f>
        <v>4</v>
      </c>
      <c r="K43" s="1"/>
    </row>
    <row r="44" spans="1:11" x14ac:dyDescent="0.35">
      <c r="A44" t="s">
        <v>179</v>
      </c>
      <c r="B44" s="1" t="s">
        <v>180</v>
      </c>
      <c r="D44">
        <v>1</v>
      </c>
      <c r="F44">
        <f>VLOOKUP(Table6[[#This Row],[Karlar 40 ára og eldri]],Table4[],8,FALSE)</f>
        <v>3</v>
      </c>
      <c r="H44" s="2">
        <f>SUM(Table6[[#This Row],[Okt]:[Mar]])</f>
        <v>4</v>
      </c>
      <c r="K44" s="1"/>
    </row>
    <row r="45" spans="1:11" x14ac:dyDescent="0.35">
      <c r="A45" t="s">
        <v>186</v>
      </c>
      <c r="B45" s="1" t="s">
        <v>187</v>
      </c>
      <c r="D45">
        <v>1</v>
      </c>
      <c r="E45">
        <f>VLOOKUP(A45,Tbl_jan,8,FALSE)</f>
        <v>1</v>
      </c>
      <c r="F45">
        <f>VLOOKUP(Table6[[#This Row],[Karlar 40 ára og eldri]],Table4[],8,FALSE)</f>
        <v>1</v>
      </c>
      <c r="H45" s="2">
        <f>SUM(Table6[[#This Row],[Okt]:[Mar]])</f>
        <v>3</v>
      </c>
    </row>
    <row r="46" spans="1:11" x14ac:dyDescent="0.35">
      <c r="A46" t="s">
        <v>215</v>
      </c>
      <c r="B46" s="1" t="s">
        <v>225</v>
      </c>
      <c r="E46">
        <f>VLOOKUP(A46,Tbl_jan,8,FALSE)</f>
        <v>1</v>
      </c>
      <c r="F46">
        <f>VLOOKUP(Table6[[#This Row],[Karlar 40 ára og eldri]],Table4[],8,FALSE)</f>
        <v>1</v>
      </c>
      <c r="H46" s="2">
        <f>SUM(Table6[[#This Row],[Okt]:[Mar]])</f>
        <v>2</v>
      </c>
    </row>
    <row r="47" spans="1:11" x14ac:dyDescent="0.35">
      <c r="A47" t="s">
        <v>77</v>
      </c>
      <c r="B47" s="1" t="s">
        <v>78</v>
      </c>
      <c r="C47">
        <v>1</v>
      </c>
      <c r="F47"/>
      <c r="H47" s="2">
        <f>SUM(Table6[[#This Row],[Okt]:[Mar]])</f>
        <v>1</v>
      </c>
    </row>
    <row r="48" spans="1:11" x14ac:dyDescent="0.35">
      <c r="A48" t="s">
        <v>244</v>
      </c>
      <c r="F48"/>
      <c r="G48">
        <f>VLOOKUP(Table6[[#This Row],[Karlar 40 ára og eldri]],Table10[],8,FALSE)</f>
        <v>1</v>
      </c>
      <c r="H48" s="2">
        <f>SUM(Table6[[#This Row],[Okt]:[Mar]])</f>
        <v>1</v>
      </c>
    </row>
    <row r="49" spans="1:11" x14ac:dyDescent="0.35">
      <c r="A49" t="s">
        <v>87</v>
      </c>
      <c r="B49" s="1" t="s">
        <v>88</v>
      </c>
      <c r="C49">
        <v>1</v>
      </c>
      <c r="F49"/>
      <c r="H49" s="2">
        <f>SUM(Table6[[#This Row],[Okt]:[Mar]])</f>
        <v>1</v>
      </c>
    </row>
    <row r="50" spans="1:11" x14ac:dyDescent="0.35">
      <c r="A50" t="s">
        <v>181</v>
      </c>
      <c r="B50" s="1" t="s">
        <v>182</v>
      </c>
      <c r="D50">
        <v>1</v>
      </c>
      <c r="F50"/>
      <c r="H50" s="2">
        <f>SUM(Table6[[#This Row],[Okt]:[Mar]])</f>
        <v>1</v>
      </c>
    </row>
    <row r="51" spans="1:11" x14ac:dyDescent="0.35">
      <c r="J51" s="1"/>
    </row>
    <row r="52" spans="1:11" x14ac:dyDescent="0.35">
      <c r="A52" s="2" t="s">
        <v>269</v>
      </c>
      <c r="B52" s="1" t="s">
        <v>1</v>
      </c>
      <c r="C52" t="s">
        <v>259</v>
      </c>
      <c r="D52" t="s">
        <v>260</v>
      </c>
      <c r="E52" t="s">
        <v>261</v>
      </c>
      <c r="F52" t="s">
        <v>262</v>
      </c>
      <c r="G52" t="s">
        <v>279</v>
      </c>
      <c r="H52" s="2" t="s">
        <v>268</v>
      </c>
      <c r="K52" s="1"/>
    </row>
    <row r="53" spans="1:11" x14ac:dyDescent="0.35">
      <c r="A53" t="s">
        <v>52</v>
      </c>
      <c r="B53" s="1" t="s">
        <v>53</v>
      </c>
      <c r="C53">
        <v>10</v>
      </c>
      <c r="D53">
        <v>10</v>
      </c>
      <c r="E53">
        <f t="shared" ref="E53:E60" si="1">VLOOKUP(A53,Tbl_jan,8,FALSE)</f>
        <v>10</v>
      </c>
      <c r="F53">
        <f>VLOOKUP(Table7[[#This Row],[Konur 39 ára og yngri]],Table4[],8,FALSE)</f>
        <v>10</v>
      </c>
      <c r="G53">
        <f>VLOOKUP(Table7[[#This Row],[Konur 39 ára og yngri]],Table10[],8,FALSE)</f>
        <v>9</v>
      </c>
      <c r="H53" s="2">
        <f>SUM(Table7[[#This Row],[Okt]:[Mar]])</f>
        <v>49</v>
      </c>
      <c r="K53" s="1"/>
    </row>
    <row r="54" spans="1:11" x14ac:dyDescent="0.35">
      <c r="A54" t="s">
        <v>55</v>
      </c>
      <c r="B54" s="1" t="s">
        <v>56</v>
      </c>
      <c r="C54">
        <v>9</v>
      </c>
      <c r="D54">
        <v>9</v>
      </c>
      <c r="E54">
        <f t="shared" si="1"/>
        <v>9</v>
      </c>
      <c r="F54">
        <f>VLOOKUP(Table7[[#This Row],[Konur 39 ára og yngri]],Table4[],8,FALSE)</f>
        <v>9</v>
      </c>
      <c r="G54">
        <f>VLOOKUP(Table7[[#This Row],[Konur 39 ára og yngri]],Table10[],8,FALSE)</f>
        <v>8</v>
      </c>
      <c r="H54" s="2">
        <f>SUM(Table7[[#This Row],[Okt]:[Mar]])</f>
        <v>44</v>
      </c>
      <c r="K54" s="1"/>
    </row>
    <row r="55" spans="1:11" x14ac:dyDescent="0.35">
      <c r="A55" t="s">
        <v>64</v>
      </c>
      <c r="B55" s="1" t="s">
        <v>65</v>
      </c>
      <c r="C55">
        <v>8</v>
      </c>
      <c r="D55">
        <v>8</v>
      </c>
      <c r="E55">
        <f t="shared" si="1"/>
        <v>8</v>
      </c>
      <c r="F55">
        <f>VLOOKUP(Table7[[#This Row],[Konur 39 ára og yngri]],Table4[],8,FALSE)</f>
        <v>8</v>
      </c>
      <c r="G55">
        <f>VLOOKUP(Table7[[#This Row],[Konur 39 ára og yngri]],Table10[],8,FALSE)</f>
        <v>7</v>
      </c>
      <c r="H55" s="2">
        <f>SUM(Table7[[#This Row],[Okt]:[Mar]])</f>
        <v>39</v>
      </c>
      <c r="K55" s="1"/>
    </row>
    <row r="56" spans="1:11" x14ac:dyDescent="0.35">
      <c r="A56" t="s">
        <v>171</v>
      </c>
      <c r="B56" s="1" t="s">
        <v>185</v>
      </c>
      <c r="D56">
        <v>6</v>
      </c>
      <c r="E56">
        <f t="shared" si="1"/>
        <v>7</v>
      </c>
      <c r="F56">
        <f>VLOOKUP(Table7[[#This Row],[Konur 39 ára og yngri]],Table4[],8,FALSE)</f>
        <v>7</v>
      </c>
      <c r="G56">
        <f>VLOOKUP(Table7[[#This Row],[Konur 39 ára og yngri]],Table10[],8,FALSE)</f>
        <v>5</v>
      </c>
      <c r="H56" s="2">
        <f>SUM(Table7[[#This Row],[Okt]:[Mar]])</f>
        <v>25</v>
      </c>
      <c r="K56" s="1"/>
    </row>
    <row r="57" spans="1:11" x14ac:dyDescent="0.35">
      <c r="A57" t="s">
        <v>98</v>
      </c>
      <c r="B57" s="1" t="s">
        <v>99</v>
      </c>
      <c r="C57">
        <v>6</v>
      </c>
      <c r="D57">
        <v>5</v>
      </c>
      <c r="E57">
        <f t="shared" si="1"/>
        <v>6</v>
      </c>
      <c r="F57"/>
      <c r="G57">
        <f>VLOOKUP(Table7[[#This Row],[Konur 39 ára og yngri]],Table10[],8,FALSE)</f>
        <v>3</v>
      </c>
      <c r="H57" s="2">
        <f>SUM(Table7[[#This Row],[Okt]:[Mar]])</f>
        <v>20</v>
      </c>
      <c r="K57" s="1"/>
    </row>
    <row r="58" spans="1:11" x14ac:dyDescent="0.35">
      <c r="A58" t="s">
        <v>130</v>
      </c>
      <c r="B58" s="1" t="s">
        <v>131</v>
      </c>
      <c r="C58">
        <v>1</v>
      </c>
      <c r="D58">
        <v>2</v>
      </c>
      <c r="E58">
        <f t="shared" si="1"/>
        <v>4</v>
      </c>
      <c r="F58">
        <f>VLOOKUP(Table7[[#This Row],[Konur 39 ára og yngri]],Table4[],8,FALSE)</f>
        <v>6</v>
      </c>
      <c r="G58">
        <f>VLOOKUP(Table7[[#This Row],[Konur 39 ára og yngri]],Table10[],8,FALSE)</f>
        <v>1</v>
      </c>
      <c r="H58" s="2">
        <f>SUM(Table7[[#This Row],[Okt]:[Mar]])</f>
        <v>14</v>
      </c>
    </row>
    <row r="59" spans="1:11" x14ac:dyDescent="0.35">
      <c r="A59" t="s">
        <v>123</v>
      </c>
      <c r="B59" s="1" t="s">
        <v>124</v>
      </c>
      <c r="C59">
        <v>2</v>
      </c>
      <c r="D59">
        <v>2</v>
      </c>
      <c r="E59">
        <f t="shared" si="1"/>
        <v>3</v>
      </c>
      <c r="F59">
        <f>VLOOKUP(Table7[[#This Row],[Konur 39 ára og yngri]],Table4[],8,FALSE)</f>
        <v>2</v>
      </c>
      <c r="G59">
        <f>VLOOKUP(Table7[[#This Row],[Konur 39 ára og yngri]],Table10[],8,FALSE)</f>
        <v>1</v>
      </c>
      <c r="H59" s="2">
        <f>SUM(Table7[[#This Row],[Okt]:[Mar]])</f>
        <v>10</v>
      </c>
      <c r="K59" s="1"/>
    </row>
    <row r="60" spans="1:11" x14ac:dyDescent="0.35">
      <c r="A60" t="s">
        <v>150</v>
      </c>
      <c r="B60" s="1" t="s">
        <v>151</v>
      </c>
      <c r="C60">
        <v>1</v>
      </c>
      <c r="E60">
        <f t="shared" si="1"/>
        <v>2</v>
      </c>
      <c r="F60">
        <f>VLOOKUP(Table7[[#This Row],[Konur 39 ára og yngri]],Table4[],8,FALSE)</f>
        <v>5</v>
      </c>
      <c r="G60">
        <f>VLOOKUP(Table7[[#This Row],[Konur 39 ára og yngri]],Table10[],8,FALSE)</f>
        <v>2</v>
      </c>
      <c r="H60" s="2">
        <f>SUM(Table7[[#This Row],[Okt]:[Mar]])</f>
        <v>10</v>
      </c>
      <c r="K60" s="1"/>
    </row>
    <row r="61" spans="1:11" x14ac:dyDescent="0.35">
      <c r="A61" t="s">
        <v>235</v>
      </c>
      <c r="B61" s="20">
        <v>2906795599</v>
      </c>
      <c r="F61"/>
      <c r="G61">
        <f>VLOOKUP(Table7[[#This Row],[Konur 39 ára og yngri]],Table10[],8,FALSE)</f>
        <v>10</v>
      </c>
      <c r="H61" s="2">
        <f>SUM(Table7[[#This Row],[Okt]:[Mar]])</f>
        <v>10</v>
      </c>
      <c r="K61" s="1"/>
    </row>
    <row r="62" spans="1:11" x14ac:dyDescent="0.35">
      <c r="A62" t="s">
        <v>164</v>
      </c>
      <c r="B62" s="1" t="s">
        <v>188</v>
      </c>
      <c r="D62">
        <v>3</v>
      </c>
      <c r="E62">
        <f>VLOOKUP(A62,Tbl_jan,8,FALSE)</f>
        <v>5</v>
      </c>
      <c r="F62"/>
      <c r="G62">
        <f>VLOOKUP(Table7[[#This Row],[Konur 39 ára og yngri]],Table10[],8,FALSE)</f>
        <v>1</v>
      </c>
      <c r="H62" s="2">
        <f>SUM(Table7[[#This Row],[Okt]:[Mar]])</f>
        <v>9</v>
      </c>
      <c r="K62" s="1"/>
    </row>
    <row r="63" spans="1:11" x14ac:dyDescent="0.35">
      <c r="A63" t="s">
        <v>170</v>
      </c>
      <c r="B63" s="1" t="s">
        <v>184</v>
      </c>
      <c r="D63">
        <v>7</v>
      </c>
      <c r="F63">
        <f>VLOOKUP(Table7[[#This Row],[Konur 39 ára og yngri]],Table4[],8,FALSE)</f>
        <v>1</v>
      </c>
      <c r="G63">
        <f>VLOOKUP(Table7[[#This Row],[Konur 39 ára og yngri]],Table10[],8,FALSE)</f>
        <v>1</v>
      </c>
      <c r="H63" s="2">
        <f>SUM(Table7[[#This Row],[Okt]:[Mar]])</f>
        <v>9</v>
      </c>
      <c r="K63" s="1"/>
    </row>
    <row r="64" spans="1:11" x14ac:dyDescent="0.35">
      <c r="A64" t="s">
        <v>118</v>
      </c>
      <c r="B64" s="1" t="s">
        <v>119</v>
      </c>
      <c r="C64">
        <v>3</v>
      </c>
      <c r="D64">
        <v>4</v>
      </c>
      <c r="F64"/>
      <c r="G64">
        <f>VLOOKUP(Table7[[#This Row],[Konur 39 ára og yngri]],Table10[],8,FALSE)</f>
        <v>1</v>
      </c>
      <c r="H64" s="2">
        <f>SUM(Table7[[#This Row],[Okt]:[Mar]])</f>
        <v>8</v>
      </c>
    </row>
    <row r="65" spans="1:11" x14ac:dyDescent="0.35">
      <c r="A65" t="s">
        <v>79</v>
      </c>
      <c r="B65" s="1" t="s">
        <v>80</v>
      </c>
      <c r="C65">
        <v>7</v>
      </c>
      <c r="F65"/>
      <c r="H65" s="2">
        <f>SUM(Table7[[#This Row],[Okt]:[Mar]])</f>
        <v>7</v>
      </c>
      <c r="K65" s="1"/>
    </row>
    <row r="66" spans="1:11" x14ac:dyDescent="0.35">
      <c r="A66" t="s">
        <v>283</v>
      </c>
      <c r="B66" s="1" t="s">
        <v>293</v>
      </c>
      <c r="F66"/>
      <c r="G66">
        <f>VLOOKUP(Table7[[#This Row],[Konur 39 ára og yngri]],Table10[],8,FALSE)</f>
        <v>6</v>
      </c>
      <c r="H66" s="2">
        <f>SUM(Table7[[#This Row],[Okt]:[Mar]])</f>
        <v>6</v>
      </c>
      <c r="K66" s="1"/>
    </row>
    <row r="67" spans="1:11" x14ac:dyDescent="0.35">
      <c r="A67" t="s">
        <v>112</v>
      </c>
      <c r="B67" s="1" t="s">
        <v>113</v>
      </c>
      <c r="C67">
        <v>5</v>
      </c>
      <c r="F67"/>
      <c r="H67" s="2">
        <f>SUM(Table7[[#This Row],[Okt]:[Mar]])</f>
        <v>5</v>
      </c>
      <c r="K67" s="1"/>
    </row>
    <row r="68" spans="1:11" x14ac:dyDescent="0.35">
      <c r="A68" t="s">
        <v>155</v>
      </c>
      <c r="B68" s="1" t="s">
        <v>156</v>
      </c>
      <c r="C68">
        <v>1</v>
      </c>
      <c r="D68">
        <v>2</v>
      </c>
      <c r="E68">
        <f>VLOOKUP(A68,Tbl_jan,8,FALSE)</f>
        <v>1</v>
      </c>
      <c r="F68">
        <f>VLOOKUP(Table7[[#This Row],[Konur 39 ára og yngri]],Table4[],8,FALSE)</f>
        <v>1</v>
      </c>
      <c r="H68" s="2">
        <f>SUM(Table7[[#This Row],[Okt]:[Mar]])</f>
        <v>5</v>
      </c>
      <c r="K68" s="1"/>
    </row>
    <row r="69" spans="1:11" x14ac:dyDescent="0.35">
      <c r="A69" t="s">
        <v>132</v>
      </c>
      <c r="B69" s="1" t="s">
        <v>133</v>
      </c>
      <c r="C69">
        <v>1</v>
      </c>
      <c r="D69">
        <v>1</v>
      </c>
      <c r="E69">
        <f>VLOOKUP(A69,Tbl_jan,8,FALSE)</f>
        <v>1</v>
      </c>
      <c r="F69">
        <f>VLOOKUP(Table7[[#This Row],[Konur 39 ára og yngri]],Table4[],8,FALSE)</f>
        <v>1</v>
      </c>
      <c r="G69">
        <f>VLOOKUP(Table7[[#This Row],[Konur 39 ára og yngri]],Table10[],8,FALSE)</f>
        <v>1</v>
      </c>
      <c r="H69" s="2">
        <f>SUM(Table7[[#This Row],[Okt]:[Mar]])</f>
        <v>5</v>
      </c>
      <c r="K69" s="1"/>
    </row>
    <row r="70" spans="1:11" x14ac:dyDescent="0.35">
      <c r="A70" t="s">
        <v>138</v>
      </c>
      <c r="B70" s="1" t="s">
        <v>231</v>
      </c>
      <c r="C70">
        <v>1</v>
      </c>
      <c r="D70">
        <v>1</v>
      </c>
      <c r="E70">
        <f>VLOOKUP(A70,Tbl_jan,8,FALSE)</f>
        <v>1</v>
      </c>
      <c r="F70">
        <f>VLOOKUP(Table7[[#This Row],[Konur 39 ára og yngri]],Table4[],8,FALSE)</f>
        <v>1</v>
      </c>
      <c r="G70">
        <f>VLOOKUP(Table7[[#This Row],[Konur 39 ára og yngri]],Table10[],8,FALSE)</f>
        <v>1</v>
      </c>
      <c r="H70" s="2">
        <f>SUM(Table7[[#This Row],[Okt]:[Mar]])</f>
        <v>5</v>
      </c>
    </row>
    <row r="71" spans="1:11" x14ac:dyDescent="0.35">
      <c r="A71" t="s">
        <v>116</v>
      </c>
      <c r="B71" s="1" t="s">
        <v>117</v>
      </c>
      <c r="C71">
        <v>4</v>
      </c>
      <c r="F71"/>
      <c r="H71" s="2">
        <f>SUM(Table7[[#This Row],[Okt]:[Mar]])</f>
        <v>4</v>
      </c>
    </row>
    <row r="72" spans="1:11" x14ac:dyDescent="0.35">
      <c r="A72" t="s">
        <v>223</v>
      </c>
      <c r="B72" s="1">
        <v>1803876099</v>
      </c>
      <c r="F72">
        <f>VLOOKUP(Table7[[#This Row],[Konur 39 ára og yngri]],Table4[],8,FALSE)</f>
        <v>4</v>
      </c>
      <c r="H72" s="2">
        <f>SUM(Table7[[#This Row],[Okt]:[Mar]])</f>
        <v>4</v>
      </c>
    </row>
    <row r="73" spans="1:11" x14ac:dyDescent="0.35">
      <c r="A73" t="s">
        <v>143</v>
      </c>
      <c r="B73" s="1" t="s">
        <v>144</v>
      </c>
      <c r="C73">
        <v>1</v>
      </c>
      <c r="E73">
        <f>VLOOKUP(A73,Tbl_jan,8,FALSE)</f>
        <v>1</v>
      </c>
      <c r="F73">
        <f>VLOOKUP(Table7[[#This Row],[Konur 39 ára og yngri]],Table4[],8,FALSE)</f>
        <v>1</v>
      </c>
      <c r="G73">
        <f>VLOOKUP(Table7[[#This Row],[Konur 39 ára og yngri]],Table10[],8,FALSE)</f>
        <v>1</v>
      </c>
      <c r="H73" s="2">
        <f>SUM(Table7[[#This Row],[Okt]:[Mar]])</f>
        <v>4</v>
      </c>
    </row>
    <row r="74" spans="1:11" x14ac:dyDescent="0.35">
      <c r="A74" t="s">
        <v>247</v>
      </c>
      <c r="B74" s="1" t="s">
        <v>295</v>
      </c>
      <c r="F74"/>
      <c r="G74">
        <v>4</v>
      </c>
      <c r="H74" s="2">
        <f>SUM(Table7[[#This Row],[Okt]:[Mar]])</f>
        <v>4</v>
      </c>
    </row>
    <row r="75" spans="1:11" x14ac:dyDescent="0.35">
      <c r="A75" t="s">
        <v>163</v>
      </c>
      <c r="B75" s="1" t="s">
        <v>194</v>
      </c>
      <c r="D75">
        <v>1</v>
      </c>
      <c r="E75">
        <f>VLOOKUP(A75,Tbl_jan,8,FALSE)</f>
        <v>1</v>
      </c>
      <c r="F75">
        <f>VLOOKUP(Table7[[#This Row],[Konur 39 ára og yngri]],Table4[],8,FALSE)</f>
        <v>1</v>
      </c>
      <c r="H75" s="2">
        <f>SUM(Table7[[#This Row],[Okt]:[Mar]])</f>
        <v>3</v>
      </c>
    </row>
    <row r="76" spans="1:11" x14ac:dyDescent="0.35">
      <c r="A76" t="s">
        <v>224</v>
      </c>
      <c r="B76" s="1">
        <v>1002912829</v>
      </c>
      <c r="F76">
        <f>VLOOKUP(Table7[[#This Row],[Konur 39 ára og yngri]],Table4[],8,FALSE)</f>
        <v>3</v>
      </c>
      <c r="H76" s="2">
        <f>SUM(Table7[[#This Row],[Okt]:[Mar]])</f>
        <v>3</v>
      </c>
    </row>
    <row r="77" spans="1:11" x14ac:dyDescent="0.35">
      <c r="A77" t="s">
        <v>219</v>
      </c>
      <c r="B77" s="1" t="s">
        <v>233</v>
      </c>
      <c r="E77">
        <f>VLOOKUP(A77,Tbl_jan,8,FALSE)</f>
        <v>1</v>
      </c>
      <c r="F77">
        <f>VLOOKUP(Table7[[#This Row],[Konur 39 ára og yngri]],Table4[],8,FALSE)</f>
        <v>1</v>
      </c>
      <c r="G77">
        <f>VLOOKUP(Table7[[#This Row],[Konur 39 ára og yngri]],Table10[],8,FALSE)</f>
        <v>1</v>
      </c>
      <c r="H77" s="2">
        <f>SUM(Table7[[#This Row],[Okt]:[Mar]])</f>
        <v>3</v>
      </c>
    </row>
    <row r="78" spans="1:11" x14ac:dyDescent="0.35">
      <c r="A78" t="s">
        <v>161</v>
      </c>
      <c r="B78" s="1" t="s">
        <v>162</v>
      </c>
      <c r="C78">
        <v>1</v>
      </c>
      <c r="F78"/>
      <c r="H78" s="2">
        <f>SUM(Table7[[#This Row],[Okt]:[Mar]])</f>
        <v>1</v>
      </c>
    </row>
    <row r="79" spans="1:11" x14ac:dyDescent="0.35">
      <c r="A79" t="s">
        <v>197</v>
      </c>
      <c r="B79" s="1" t="s">
        <v>198</v>
      </c>
      <c r="D79">
        <v>1</v>
      </c>
      <c r="F79"/>
      <c r="H79" s="2">
        <f>SUM(Table7[[#This Row],[Okt]:[Mar]])</f>
        <v>1</v>
      </c>
    </row>
    <row r="80" spans="1:11" x14ac:dyDescent="0.35">
      <c r="A80" t="s">
        <v>202</v>
      </c>
      <c r="B80" s="1" t="s">
        <v>203</v>
      </c>
      <c r="D80">
        <v>1</v>
      </c>
      <c r="F80"/>
      <c r="H80" s="2">
        <f>SUM(Table7[[#This Row],[Okt]:[Mar]])</f>
        <v>1</v>
      </c>
    </row>
    <row r="81" spans="1:11" x14ac:dyDescent="0.35">
      <c r="A81" t="s">
        <v>282</v>
      </c>
      <c r="F81"/>
      <c r="G81">
        <f>VLOOKUP(Table7[[#This Row],[Konur 39 ára og yngri]],Table10[],8,FALSE)</f>
        <v>1</v>
      </c>
      <c r="H81" s="2">
        <f>SUM(Table7[[#This Row],[Okt]:[Mar]])</f>
        <v>1</v>
      </c>
    </row>
    <row r="82" spans="1:11" x14ac:dyDescent="0.35">
      <c r="A82" t="s">
        <v>216</v>
      </c>
      <c r="B82" s="1">
        <v>1304073150</v>
      </c>
      <c r="E82">
        <f>VLOOKUP(A82,Tbl_jan,8,FALSE)</f>
        <v>1</v>
      </c>
      <c r="F82"/>
      <c r="H82" s="2">
        <f>SUM(Table7[[#This Row],[Okt]:[Mar]])</f>
        <v>1</v>
      </c>
    </row>
    <row r="83" spans="1:11" x14ac:dyDescent="0.35">
      <c r="A83" t="s">
        <v>218</v>
      </c>
      <c r="B83" s="1">
        <v>2801825919</v>
      </c>
      <c r="E83">
        <f>VLOOKUP(A83,Tbl_jan,8,FALSE)</f>
        <v>1</v>
      </c>
      <c r="F83"/>
      <c r="H83" s="2">
        <f>SUM(Table7[[#This Row],[Okt]:[Mar]])</f>
        <v>1</v>
      </c>
      <c r="K83" s="1"/>
    </row>
    <row r="84" spans="1:11" x14ac:dyDescent="0.35">
      <c r="A84" t="s">
        <v>226</v>
      </c>
      <c r="B84" s="1">
        <v>2704863639</v>
      </c>
      <c r="F84">
        <f>VLOOKUP(Table7[[#This Row],[Konur 39 ára og yngri]],Table4[],8,FALSE)</f>
        <v>1</v>
      </c>
      <c r="H84" s="2">
        <f>SUM(Table7[[#This Row],[Okt]:[Mar]])</f>
        <v>1</v>
      </c>
      <c r="K84" s="1"/>
    </row>
    <row r="85" spans="1:11" x14ac:dyDescent="0.35">
      <c r="A85" t="s">
        <v>228</v>
      </c>
      <c r="B85" s="1">
        <v>2505862809</v>
      </c>
      <c r="F85">
        <f>VLOOKUP(Table7[[#This Row],[Konur 39 ára og yngri]],Table4[],8,FALSE)</f>
        <v>1</v>
      </c>
      <c r="H85" s="2">
        <f>SUM(Table7[[#This Row],[Okt]:[Mar]])</f>
        <v>1</v>
      </c>
    </row>
    <row r="86" spans="1:11" x14ac:dyDescent="0.35">
      <c r="J86" s="1"/>
    </row>
    <row r="87" spans="1:11" x14ac:dyDescent="0.35">
      <c r="A87" s="2" t="s">
        <v>270</v>
      </c>
      <c r="B87" s="1" t="s">
        <v>1</v>
      </c>
      <c r="C87" t="s">
        <v>259</v>
      </c>
      <c r="D87" t="s">
        <v>260</v>
      </c>
      <c r="E87" t="s">
        <v>261</v>
      </c>
      <c r="F87" t="s">
        <v>262</v>
      </c>
      <c r="G87" t="s">
        <v>279</v>
      </c>
      <c r="H87" s="2" t="s">
        <v>268</v>
      </c>
      <c r="K87" s="1"/>
    </row>
    <row r="88" spans="1:11" x14ac:dyDescent="0.35">
      <c r="A88" t="s">
        <v>33</v>
      </c>
      <c r="B88" s="1" t="s">
        <v>34</v>
      </c>
      <c r="C88">
        <v>10</v>
      </c>
      <c r="D88">
        <v>8</v>
      </c>
      <c r="E88">
        <f t="shared" ref="E88:E95" si="2">VLOOKUP(A88,Tbl_jan,8,FALSE)</f>
        <v>9</v>
      </c>
      <c r="F88">
        <f>VLOOKUP(Table8[[#This Row],[Konur 40 ára og eldri]],Table4[],8,FALSE)</f>
        <v>9</v>
      </c>
      <c r="G88">
        <f>VLOOKUP(Table8[[#This Row],[Konur 40 ára og eldri]],Table10[],8,FALSE)</f>
        <v>9</v>
      </c>
      <c r="H88" s="2">
        <f>SUM(Table8[[#This Row],[Okt]:[Mar]])</f>
        <v>45</v>
      </c>
      <c r="K88" s="1"/>
    </row>
    <row r="89" spans="1:11" x14ac:dyDescent="0.35">
      <c r="A89" t="s">
        <v>175</v>
      </c>
      <c r="B89" s="1" t="s">
        <v>176</v>
      </c>
      <c r="D89">
        <v>10</v>
      </c>
      <c r="E89">
        <f t="shared" si="2"/>
        <v>10</v>
      </c>
      <c r="F89">
        <f>VLOOKUP(Table8[[#This Row],[Konur 40 ára og eldri]],Table4[],8,FALSE)</f>
        <v>10</v>
      </c>
      <c r="G89">
        <f>VLOOKUP(Table8[[#This Row],[Konur 40 ára og eldri]],Table10[],8,FALSE)</f>
        <v>10</v>
      </c>
      <c r="H89" s="2">
        <f>SUM(Table8[[#This Row],[Okt]:[Mar]])</f>
        <v>40</v>
      </c>
      <c r="K89" s="1"/>
    </row>
    <row r="90" spans="1:11" x14ac:dyDescent="0.35">
      <c r="A90" t="s">
        <v>42</v>
      </c>
      <c r="B90" s="1" t="s">
        <v>43</v>
      </c>
      <c r="C90">
        <v>9</v>
      </c>
      <c r="D90">
        <v>9</v>
      </c>
      <c r="E90">
        <f t="shared" si="2"/>
        <v>8</v>
      </c>
      <c r="F90"/>
      <c r="G90">
        <f>VLOOKUP(Table8[[#This Row],[Konur 40 ára og eldri]],Table10[],8,FALSE)</f>
        <v>8</v>
      </c>
      <c r="H90" s="2">
        <f>SUM(Table8[[#This Row],[Okt]:[Mar]])</f>
        <v>34</v>
      </c>
      <c r="K90" s="1"/>
    </row>
    <row r="91" spans="1:11" x14ac:dyDescent="0.35">
      <c r="A91" t="s">
        <v>167</v>
      </c>
      <c r="B91" s="1" t="s">
        <v>183</v>
      </c>
      <c r="D91">
        <v>7</v>
      </c>
      <c r="E91">
        <f t="shared" si="2"/>
        <v>7</v>
      </c>
      <c r="F91">
        <f>VLOOKUP(Table8[[#This Row],[Konur 40 ára og eldri]],Table4[],8,FALSE)</f>
        <v>7</v>
      </c>
      <c r="G91">
        <f>VLOOKUP(Table8[[#This Row],[Konur 40 ára og eldri]],Table10[],8,FALSE)</f>
        <v>3</v>
      </c>
      <c r="H91" s="2">
        <f>SUM(Table8[[#This Row],[Okt]:[Mar]])</f>
        <v>24</v>
      </c>
      <c r="K91" s="1"/>
    </row>
    <row r="92" spans="1:11" x14ac:dyDescent="0.35">
      <c r="A92" t="s">
        <v>81</v>
      </c>
      <c r="B92" s="1" t="s">
        <v>82</v>
      </c>
      <c r="C92">
        <v>7</v>
      </c>
      <c r="D92">
        <v>6</v>
      </c>
      <c r="E92">
        <f t="shared" si="2"/>
        <v>5</v>
      </c>
      <c r="F92"/>
      <c r="G92">
        <f>VLOOKUP(Table8[[#This Row],[Konur 40 ára og eldri]],Table10[],8,FALSE)</f>
        <v>4</v>
      </c>
      <c r="H92" s="2">
        <f>SUM(Table8[[#This Row],[Okt]:[Mar]])</f>
        <v>22</v>
      </c>
      <c r="K92" s="1"/>
    </row>
    <row r="93" spans="1:11" x14ac:dyDescent="0.35">
      <c r="A93" t="s">
        <v>209</v>
      </c>
      <c r="B93" s="1">
        <v>1301744939</v>
      </c>
      <c r="E93">
        <f t="shared" si="2"/>
        <v>6</v>
      </c>
      <c r="F93">
        <f>VLOOKUP(Table8[[#This Row],[Konur 40 ára og eldri]],Table4[],8,FALSE)</f>
        <v>8</v>
      </c>
      <c r="G93">
        <f>VLOOKUP(Table8[[#This Row],[Konur 40 ára og eldri]],Table10[],8,FALSE)</f>
        <v>7</v>
      </c>
      <c r="H93" s="2">
        <f>SUM(Table8[[#This Row],[Okt]:[Mar]])</f>
        <v>21</v>
      </c>
      <c r="K93" s="1"/>
    </row>
    <row r="94" spans="1:11" x14ac:dyDescent="0.35">
      <c r="A94" t="s">
        <v>66</v>
      </c>
      <c r="B94" s="1" t="s">
        <v>67</v>
      </c>
      <c r="C94">
        <v>8</v>
      </c>
      <c r="D94">
        <v>4</v>
      </c>
      <c r="E94">
        <f t="shared" si="2"/>
        <v>3</v>
      </c>
      <c r="F94"/>
      <c r="G94">
        <v>6</v>
      </c>
      <c r="H94" s="2">
        <f>SUM(Table8[[#This Row],[Okt]:[Mar]])</f>
        <v>21</v>
      </c>
      <c r="K94" s="1"/>
    </row>
    <row r="95" spans="1:11" x14ac:dyDescent="0.35">
      <c r="A95" t="s">
        <v>93</v>
      </c>
      <c r="B95" s="1" t="s">
        <v>94</v>
      </c>
      <c r="C95">
        <v>3</v>
      </c>
      <c r="D95">
        <v>3</v>
      </c>
      <c r="E95">
        <f t="shared" si="2"/>
        <v>2</v>
      </c>
      <c r="F95">
        <f>VLOOKUP(Table8[[#This Row],[Konur 40 ára og eldri]],Table4[],8,FALSE)</f>
        <v>5</v>
      </c>
      <c r="H95" s="2">
        <f>SUM(Table8[[#This Row],[Okt]:[Mar]])</f>
        <v>13</v>
      </c>
      <c r="K95" s="1"/>
    </row>
    <row r="96" spans="1:11" x14ac:dyDescent="0.35">
      <c r="A96" t="s">
        <v>103</v>
      </c>
      <c r="B96" s="1" t="s">
        <v>104</v>
      </c>
      <c r="C96">
        <v>1</v>
      </c>
      <c r="D96">
        <v>5</v>
      </c>
      <c r="F96">
        <f>VLOOKUP(Table8[[#This Row],[Konur 40 ára og eldri]],Table4[],8,FALSE)</f>
        <v>6</v>
      </c>
      <c r="H96" s="2">
        <f>SUM(Table8[[#This Row],[Okt]:[Mar]])</f>
        <v>12</v>
      </c>
      <c r="K96" s="1"/>
    </row>
    <row r="97" spans="1:11" x14ac:dyDescent="0.35">
      <c r="A97" t="s">
        <v>91</v>
      </c>
      <c r="B97" s="1" t="s">
        <v>92</v>
      </c>
      <c r="C97">
        <v>4</v>
      </c>
      <c r="D97">
        <v>1</v>
      </c>
      <c r="E97">
        <f>VLOOKUP(A97,Tbl_jan,8,FALSE)</f>
        <v>1</v>
      </c>
      <c r="F97">
        <f>VLOOKUP(Table8[[#This Row],[Konur 40 ára og eldri]],Table4[],8,FALSE)</f>
        <v>4</v>
      </c>
      <c r="G97">
        <f>VLOOKUP(Table8[[#This Row],[Konur 40 ára og eldri]],Table10[],8,FALSE)</f>
        <v>1</v>
      </c>
      <c r="H97" s="2">
        <f>SUM(Table8[[#This Row],[Okt]:[Mar]])</f>
        <v>11</v>
      </c>
      <c r="K97" s="1"/>
    </row>
    <row r="98" spans="1:11" x14ac:dyDescent="0.35">
      <c r="A98" t="s">
        <v>85</v>
      </c>
      <c r="B98" s="1" t="s">
        <v>86</v>
      </c>
      <c r="C98">
        <v>6</v>
      </c>
      <c r="F98"/>
      <c r="H98" s="2">
        <f>SUM(Table8[[#This Row],[Okt]:[Mar]])</f>
        <v>6</v>
      </c>
      <c r="K98" s="1"/>
    </row>
    <row r="99" spans="1:11" x14ac:dyDescent="0.35">
      <c r="A99" t="s">
        <v>189</v>
      </c>
      <c r="B99" s="1" t="s">
        <v>190</v>
      </c>
      <c r="D99">
        <v>1</v>
      </c>
      <c r="F99">
        <f>VLOOKUP(Table8[[#This Row],[Konur 40 ára og eldri]],Table4[],8,FALSE)</f>
        <v>3</v>
      </c>
      <c r="G99">
        <f>VLOOKUP(Table8[[#This Row],[Konur 40 ára og eldri]],Table10[],8,FALSE)</f>
        <v>2</v>
      </c>
      <c r="H99" s="2">
        <f>SUM(Table8[[#This Row],[Okt]:[Mar]])</f>
        <v>6</v>
      </c>
      <c r="K99" s="1"/>
    </row>
    <row r="100" spans="1:11" x14ac:dyDescent="0.35">
      <c r="A100" t="s">
        <v>284</v>
      </c>
      <c r="B100" s="1" t="s">
        <v>294</v>
      </c>
      <c r="F100"/>
      <c r="G100">
        <f>VLOOKUP(Table8[[#This Row],[Konur 40 ára og eldri]],Table10[],8,FALSE)</f>
        <v>5</v>
      </c>
      <c r="H100" s="2">
        <f>SUM(Table8[[#This Row],[Okt]:[Mar]])</f>
        <v>5</v>
      </c>
    </row>
    <row r="101" spans="1:11" x14ac:dyDescent="0.35">
      <c r="A101" t="s">
        <v>89</v>
      </c>
      <c r="B101" s="1" t="s">
        <v>90</v>
      </c>
      <c r="C101">
        <v>5</v>
      </c>
      <c r="F101"/>
      <c r="H101" s="2">
        <f>SUM(Table8[[#This Row],[Okt]:[Mar]])</f>
        <v>5</v>
      </c>
      <c r="K101" s="1"/>
    </row>
    <row r="102" spans="1:11" x14ac:dyDescent="0.35">
      <c r="A102" t="s">
        <v>110</v>
      </c>
      <c r="B102" s="1" t="s">
        <v>111</v>
      </c>
      <c r="C102">
        <v>1</v>
      </c>
      <c r="D102">
        <v>1</v>
      </c>
      <c r="E102">
        <f t="shared" ref="E102:E108" si="3">VLOOKUP(A102,Tbl_jan,8,FALSE)</f>
        <v>1</v>
      </c>
      <c r="F102">
        <f>VLOOKUP(Table8[[#This Row],[Konur 40 ára og eldri]],Table4[],8,FALSE)</f>
        <v>1</v>
      </c>
      <c r="G102">
        <f>VLOOKUP(Table8[[#This Row],[Konur 40 ára og eldri]],Table10[],8,FALSE)</f>
        <v>1</v>
      </c>
      <c r="H102" s="2">
        <f>SUM(Table8[[#This Row],[Okt]:[Mar]])</f>
        <v>5</v>
      </c>
      <c r="K102" s="1"/>
    </row>
    <row r="103" spans="1:11" x14ac:dyDescent="0.35">
      <c r="A103" t="s">
        <v>120</v>
      </c>
      <c r="B103" s="1" t="s">
        <v>121</v>
      </c>
      <c r="C103">
        <v>1</v>
      </c>
      <c r="D103">
        <v>1</v>
      </c>
      <c r="E103">
        <f t="shared" si="3"/>
        <v>1</v>
      </c>
      <c r="F103">
        <f>VLOOKUP(Table8[[#This Row],[Konur 40 ára og eldri]],Table4[],8,FALSE)</f>
        <v>1</v>
      </c>
      <c r="G103">
        <f>VLOOKUP(Table8[[#This Row],[Konur 40 ára og eldri]],Table10[],8,FALSE)</f>
        <v>1</v>
      </c>
      <c r="H103" s="2">
        <f>SUM(Table8[[#This Row],[Okt]:[Mar]])</f>
        <v>5</v>
      </c>
      <c r="K103" s="1"/>
    </row>
    <row r="104" spans="1:11" x14ac:dyDescent="0.35">
      <c r="A104" t="s">
        <v>126</v>
      </c>
      <c r="B104" s="1" t="s">
        <v>127</v>
      </c>
      <c r="C104">
        <v>1</v>
      </c>
      <c r="D104">
        <v>1</v>
      </c>
      <c r="E104">
        <f t="shared" si="3"/>
        <v>1</v>
      </c>
      <c r="F104">
        <f>VLOOKUP(Table8[[#This Row],[Konur 40 ára og eldri]],Table4[],8,FALSE)</f>
        <v>1</v>
      </c>
      <c r="G104">
        <f>VLOOKUP(Table8[[#This Row],[Konur 40 ára og eldri]],Table10[],8,FALSE)</f>
        <v>1</v>
      </c>
      <c r="H104" s="2">
        <f>SUM(Table8[[#This Row],[Okt]:[Mar]])</f>
        <v>5</v>
      </c>
      <c r="K104" s="1"/>
    </row>
    <row r="105" spans="1:11" x14ac:dyDescent="0.35">
      <c r="A105" t="s">
        <v>141</v>
      </c>
      <c r="B105" s="1" t="s">
        <v>142</v>
      </c>
      <c r="C105">
        <v>1</v>
      </c>
      <c r="D105">
        <v>1</v>
      </c>
      <c r="E105">
        <f t="shared" si="3"/>
        <v>1</v>
      </c>
      <c r="F105">
        <f>VLOOKUP(Table8[[#This Row],[Konur 40 ára og eldri]],Table4[],8,FALSE)</f>
        <v>1</v>
      </c>
      <c r="G105">
        <f>VLOOKUP(Table8[[#This Row],[Konur 40 ára og eldri]],Table10[],8,FALSE)</f>
        <v>1</v>
      </c>
      <c r="H105" s="2">
        <f>SUM(Table8[[#This Row],[Okt]:[Mar]])</f>
        <v>5</v>
      </c>
      <c r="K105" s="1"/>
    </row>
    <row r="106" spans="1:11" x14ac:dyDescent="0.35">
      <c r="A106" t="s">
        <v>145</v>
      </c>
      <c r="B106" s="1" t="s">
        <v>146</v>
      </c>
      <c r="C106">
        <v>1</v>
      </c>
      <c r="D106">
        <v>1</v>
      </c>
      <c r="E106">
        <f t="shared" si="3"/>
        <v>1</v>
      </c>
      <c r="F106">
        <f>VLOOKUP(Table8[[#This Row],[Konur 40 ára og eldri]],Table4[],8,FALSE)</f>
        <v>1</v>
      </c>
      <c r="G106">
        <f>VLOOKUP(Table8[[#This Row],[Konur 40 ára og eldri]],Table10[],8,FALSE)</f>
        <v>1</v>
      </c>
      <c r="H106" s="2">
        <f>SUM(Table8[[#This Row],[Okt]:[Mar]])</f>
        <v>5</v>
      </c>
      <c r="K106" s="1"/>
    </row>
    <row r="107" spans="1:11" x14ac:dyDescent="0.35">
      <c r="A107" t="s">
        <v>148</v>
      </c>
      <c r="B107" s="1" t="s">
        <v>149</v>
      </c>
      <c r="C107">
        <v>1</v>
      </c>
      <c r="D107">
        <v>1</v>
      </c>
      <c r="E107">
        <f t="shared" si="3"/>
        <v>1</v>
      </c>
      <c r="F107">
        <f>VLOOKUP(Table8[[#This Row],[Konur 40 ára og eldri]],Table4[],8,FALSE)</f>
        <v>1</v>
      </c>
      <c r="G107">
        <f>VLOOKUP(Table8[[#This Row],[Konur 40 ára og eldri]],Table10[],8,FALSE)</f>
        <v>1</v>
      </c>
      <c r="H107" s="2">
        <f>SUM(Table8[[#This Row],[Okt]:[Mar]])</f>
        <v>5</v>
      </c>
      <c r="K107" s="1"/>
    </row>
    <row r="108" spans="1:11" x14ac:dyDescent="0.35">
      <c r="A108" t="s">
        <v>152</v>
      </c>
      <c r="B108" s="1" t="s">
        <v>153</v>
      </c>
      <c r="C108">
        <v>1</v>
      </c>
      <c r="D108">
        <v>1</v>
      </c>
      <c r="E108">
        <f t="shared" si="3"/>
        <v>1</v>
      </c>
      <c r="F108">
        <f>VLOOKUP(Table8[[#This Row],[Konur 40 ára og eldri]],Table4[],8,FALSE)</f>
        <v>1</v>
      </c>
      <c r="G108">
        <f>VLOOKUP(Table8[[#This Row],[Konur 40 ára og eldri]],Table10[],8,FALSE)</f>
        <v>1</v>
      </c>
      <c r="H108" s="2">
        <f>SUM(Table8[[#This Row],[Okt]:[Mar]])</f>
        <v>5</v>
      </c>
      <c r="K108" s="1"/>
    </row>
    <row r="109" spans="1:11" x14ac:dyDescent="0.35">
      <c r="A109" t="s">
        <v>107</v>
      </c>
      <c r="B109" s="1" t="s">
        <v>108</v>
      </c>
      <c r="C109">
        <v>1</v>
      </c>
      <c r="D109">
        <v>1</v>
      </c>
      <c r="F109">
        <f>VLOOKUP(Table8[[#This Row],[Konur 40 ára og eldri]],Table4[],8,FALSE)</f>
        <v>2</v>
      </c>
      <c r="G109">
        <f>VLOOKUP(Table8[[#This Row],[Konur 40 ára og eldri]],Table10[],8,FALSE)</f>
        <v>1</v>
      </c>
      <c r="H109" s="2">
        <f>SUM(Table8[[#This Row],[Okt]:[Mar]])</f>
        <v>5</v>
      </c>
      <c r="K109" s="1"/>
    </row>
    <row r="110" spans="1:11" x14ac:dyDescent="0.35">
      <c r="A110" t="s">
        <v>210</v>
      </c>
      <c r="B110" s="1">
        <v>3010647999</v>
      </c>
      <c r="E110">
        <f>VLOOKUP(A110,Tbl_jan,8,FALSE)</f>
        <v>4</v>
      </c>
      <c r="F110"/>
      <c r="H110" s="2">
        <f>SUM(Table8[[#This Row],[Okt]:[Mar]])</f>
        <v>4</v>
      </c>
      <c r="K110" s="1"/>
    </row>
    <row r="111" spans="1:11" x14ac:dyDescent="0.35">
      <c r="A111" t="s">
        <v>105</v>
      </c>
      <c r="B111" s="1" t="s">
        <v>106</v>
      </c>
      <c r="C111">
        <v>1</v>
      </c>
      <c r="D111">
        <v>1</v>
      </c>
      <c r="E111">
        <f>VLOOKUP(A111,Tbl_jan,8,FALSE)</f>
        <v>1</v>
      </c>
      <c r="F111"/>
      <c r="G111">
        <f>VLOOKUP(Table8[[#This Row],[Konur 40 ára og eldri]],Table10[],8,FALSE)</f>
        <v>1</v>
      </c>
      <c r="H111" s="2">
        <f>SUM(Table8[[#This Row],[Okt]:[Mar]])</f>
        <v>4</v>
      </c>
      <c r="K111" s="1"/>
    </row>
    <row r="112" spans="1:11" x14ac:dyDescent="0.35">
      <c r="A112" t="s">
        <v>159</v>
      </c>
      <c r="B112" s="1" t="s">
        <v>160</v>
      </c>
      <c r="C112">
        <v>1</v>
      </c>
      <c r="D112">
        <v>1</v>
      </c>
      <c r="E112">
        <f>VLOOKUP(A112,Tbl_jan,8,FALSE)</f>
        <v>1</v>
      </c>
      <c r="F112"/>
      <c r="G112">
        <f>VLOOKUP(Table8[[#This Row],[Konur 40 ára og eldri]],Table10[],8,FALSE)</f>
        <v>1</v>
      </c>
      <c r="H112" s="2">
        <f>SUM(Table8[[#This Row],[Okt]:[Mar]])</f>
        <v>4</v>
      </c>
    </row>
    <row r="113" spans="1:8" x14ac:dyDescent="0.35">
      <c r="A113" t="s">
        <v>157</v>
      </c>
      <c r="B113" s="1" t="s">
        <v>158</v>
      </c>
      <c r="C113">
        <v>1</v>
      </c>
      <c r="E113">
        <f>VLOOKUP(A113,Tbl_jan,8,FALSE)</f>
        <v>1</v>
      </c>
      <c r="F113">
        <f>VLOOKUP(Table8[[#This Row],[Konur 40 ára og eldri]],Table4[],8,FALSE)</f>
        <v>1</v>
      </c>
      <c r="G113">
        <f>VLOOKUP(Table8[[#This Row],[Konur 40 ára og eldri]],Table10[],8,FALSE)</f>
        <v>1</v>
      </c>
      <c r="H113" s="2">
        <f>SUM(Table8[[#This Row],[Okt]:[Mar]])</f>
        <v>4</v>
      </c>
    </row>
    <row r="114" spans="1:8" x14ac:dyDescent="0.35">
      <c r="A114" t="s">
        <v>192</v>
      </c>
      <c r="B114" s="1" t="s">
        <v>193</v>
      </c>
      <c r="D114">
        <v>1</v>
      </c>
      <c r="E114">
        <f>VLOOKUP(A114,Tbl_jan,8,FALSE)</f>
        <v>1</v>
      </c>
      <c r="F114">
        <f>VLOOKUP(Table8[[#This Row],[Konur 40 ára og eldri]],Table4[],8,FALSE)</f>
        <v>1</v>
      </c>
      <c r="G114">
        <f>VLOOKUP(Table8[[#This Row],[Konur 40 ára og eldri]],Table10[],8,FALSE)</f>
        <v>1</v>
      </c>
      <c r="H114" s="2">
        <f>SUM(Table8[[#This Row],[Okt]:[Mar]])</f>
        <v>4</v>
      </c>
    </row>
    <row r="115" spans="1:8" x14ac:dyDescent="0.35">
      <c r="A115" t="s">
        <v>128</v>
      </c>
      <c r="B115" s="1" t="s">
        <v>129</v>
      </c>
      <c r="C115">
        <v>1</v>
      </c>
      <c r="D115">
        <v>2</v>
      </c>
      <c r="F115"/>
      <c r="H115" s="2">
        <f>SUM(Table8[[#This Row],[Okt]:[Mar]])</f>
        <v>3</v>
      </c>
    </row>
    <row r="116" spans="1:8" x14ac:dyDescent="0.35">
      <c r="A116" t="s">
        <v>96</v>
      </c>
      <c r="B116" s="1" t="s">
        <v>97</v>
      </c>
      <c r="C116">
        <v>2</v>
      </c>
      <c r="F116">
        <f>VLOOKUP(Table8[[#This Row],[Konur 40 ára og eldri]],Table4[],8,FALSE)</f>
        <v>1</v>
      </c>
      <c r="H116" s="2">
        <f>SUM(Table8[[#This Row],[Okt]:[Mar]])</f>
        <v>3</v>
      </c>
    </row>
    <row r="117" spans="1:8" x14ac:dyDescent="0.35">
      <c r="A117" t="s">
        <v>165</v>
      </c>
      <c r="B117" s="1" t="s">
        <v>199</v>
      </c>
      <c r="D117">
        <v>1</v>
      </c>
      <c r="E117">
        <f>VLOOKUP(A117,Tbl_jan,8,FALSE)</f>
        <v>1</v>
      </c>
      <c r="F117"/>
      <c r="G117">
        <f>VLOOKUP(Table8[[#This Row],[Konur 40 ára og eldri]],Table10[],8,FALSE)</f>
        <v>1</v>
      </c>
      <c r="H117" s="2">
        <f>SUM(Table8[[#This Row],[Okt]:[Mar]])</f>
        <v>3</v>
      </c>
    </row>
    <row r="118" spans="1:8" x14ac:dyDescent="0.35">
      <c r="A118" t="s">
        <v>200</v>
      </c>
      <c r="B118" s="1" t="s">
        <v>201</v>
      </c>
      <c r="D118">
        <v>1</v>
      </c>
      <c r="E118">
        <f>VLOOKUP(A118,Tbl_jan,8,FALSE)</f>
        <v>1</v>
      </c>
      <c r="F118"/>
      <c r="G118">
        <f>VLOOKUP(Table8[[#This Row],[Konur 40 ára og eldri]],Table10[],8,FALSE)</f>
        <v>1</v>
      </c>
      <c r="H118" s="2">
        <f>SUM(Table8[[#This Row],[Okt]:[Mar]])</f>
        <v>3</v>
      </c>
    </row>
    <row r="119" spans="1:8" x14ac:dyDescent="0.35">
      <c r="A119" t="s">
        <v>192</v>
      </c>
      <c r="B119" s="1">
        <v>1903783229</v>
      </c>
      <c r="E119">
        <f>VLOOKUP(A119,Tbl_jan,8,FALSE)</f>
        <v>1</v>
      </c>
      <c r="F119">
        <f>VLOOKUP(Table8[[#This Row],[Konur 40 ára og eldri]],Table4[],8,FALSE)</f>
        <v>1</v>
      </c>
      <c r="G119">
        <f>VLOOKUP(Table8[[#This Row],[Konur 40 ára og eldri]],Table10[],8,FALSE)</f>
        <v>1</v>
      </c>
      <c r="H119" s="2">
        <f>SUM(Table8[[#This Row],[Okt]:[Mar]])</f>
        <v>3</v>
      </c>
    </row>
    <row r="120" spans="1:8" x14ac:dyDescent="0.35">
      <c r="A120" t="s">
        <v>213</v>
      </c>
      <c r="B120" s="1" t="s">
        <v>229</v>
      </c>
      <c r="E120">
        <f>VLOOKUP(A120,Tbl_jan,8,FALSE)</f>
        <v>1</v>
      </c>
      <c r="F120">
        <f>VLOOKUP(Table8[[#This Row],[Konur 40 ára og eldri]],Table4[],8,FALSE)</f>
        <v>1</v>
      </c>
      <c r="H120" s="2">
        <f>SUM(Table8[[#This Row],[Okt]:[Mar]])</f>
        <v>2</v>
      </c>
    </row>
    <row r="121" spans="1:8" x14ac:dyDescent="0.35">
      <c r="A121" t="s">
        <v>101</v>
      </c>
      <c r="B121" s="1" t="s">
        <v>102</v>
      </c>
      <c r="C121">
        <v>1</v>
      </c>
      <c r="F121"/>
      <c r="G121">
        <f>VLOOKUP(Table8[[#This Row],[Konur 40 ára og eldri]],Table10[],8,FALSE)</f>
        <v>1</v>
      </c>
      <c r="H121" s="2">
        <f>SUM(Table8[[#This Row],[Okt]:[Mar]])</f>
        <v>2</v>
      </c>
    </row>
    <row r="122" spans="1:8" x14ac:dyDescent="0.35">
      <c r="A122" t="s">
        <v>297</v>
      </c>
      <c r="B122" s="1" t="s">
        <v>298</v>
      </c>
      <c r="F122"/>
      <c r="G122">
        <f>VLOOKUP(Table8[[#This Row],[Konur 40 ára og eldri]],Table10[],8,FALSE)</f>
        <v>1</v>
      </c>
      <c r="H122" s="2">
        <f>SUM(Table8[[#This Row],[Okt]:[Mar]])</f>
        <v>1</v>
      </c>
    </row>
    <row r="123" spans="1:8" x14ac:dyDescent="0.35">
      <c r="A123" t="s">
        <v>114</v>
      </c>
      <c r="B123" s="1" t="s">
        <v>115</v>
      </c>
      <c r="C123">
        <v>1</v>
      </c>
      <c r="F123"/>
      <c r="H123" s="2">
        <f>SUM(Table8[[#This Row],[Okt]:[Mar]])</f>
        <v>1</v>
      </c>
    </row>
    <row r="124" spans="1:8" x14ac:dyDescent="0.35">
      <c r="A124" t="s">
        <v>195</v>
      </c>
      <c r="B124" s="1" t="s">
        <v>196</v>
      </c>
      <c r="D124">
        <v>1</v>
      </c>
      <c r="F124"/>
      <c r="H124" s="2">
        <f>SUM(Table8[[#This Row],[Okt]:[Mar]])</f>
        <v>1</v>
      </c>
    </row>
  </sheetData>
  <sortState xmlns:xlrd2="http://schemas.microsoft.com/office/spreadsheetml/2017/richdata2" ref="A88:T120">
    <sortCondition descending="1" ref="N88:N120"/>
  </sortState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1874-BB54-4431-80B0-67FC6D0A07A6}">
  <dimension ref="A1:P127"/>
  <sheetViews>
    <sheetView zoomScale="86" zoomScaleNormal="90" workbookViewId="0">
      <selection activeCell="Q11" sqref="Q11"/>
    </sheetView>
  </sheetViews>
  <sheetFormatPr defaultRowHeight="14.5" x14ac:dyDescent="0.35"/>
  <cols>
    <col min="1" max="1" width="23.6328125" customWidth="1"/>
    <col min="2" max="2" width="12.81640625" style="1" customWidth="1"/>
    <col min="3" max="3" width="6.26953125" customWidth="1"/>
    <col min="4" max="4" width="6.81640625" customWidth="1"/>
    <col min="5" max="5" width="9.1796875" customWidth="1"/>
    <col min="11" max="11" width="8.7265625" style="2"/>
    <col min="12" max="12" width="2.26953125" customWidth="1"/>
    <col min="14" max="14" width="16.54296875" customWidth="1"/>
  </cols>
  <sheetData>
    <row r="1" spans="1:14" x14ac:dyDescent="0.35">
      <c r="A1" s="8" t="s">
        <v>4</v>
      </c>
      <c r="B1" s="9" t="s">
        <v>264</v>
      </c>
      <c r="C1" s="8"/>
      <c r="D1" s="8"/>
      <c r="E1" s="8"/>
      <c r="F1" s="8" t="s">
        <v>253</v>
      </c>
      <c r="G1" s="8" t="s">
        <v>254</v>
      </c>
      <c r="H1" s="8" t="s">
        <v>255</v>
      </c>
      <c r="I1" s="8" t="s">
        <v>256</v>
      </c>
      <c r="J1" s="8" t="s">
        <v>271</v>
      </c>
      <c r="K1" s="10" t="s">
        <v>272</v>
      </c>
      <c r="L1" s="11"/>
      <c r="M1" s="8" t="s">
        <v>273</v>
      </c>
      <c r="N1" s="11"/>
    </row>
    <row r="2" spans="1:14" x14ac:dyDescent="0.35">
      <c r="A2" s="11" t="s">
        <v>54</v>
      </c>
      <c r="B2" s="12"/>
      <c r="C2" s="11"/>
      <c r="D2" s="11"/>
      <c r="E2" s="11"/>
      <c r="F2" s="13">
        <v>9.5</v>
      </c>
      <c r="G2" s="11">
        <v>9</v>
      </c>
      <c r="H2" s="11">
        <v>9.5</v>
      </c>
      <c r="I2" s="11">
        <v>10</v>
      </c>
      <c r="J2" s="11">
        <v>10</v>
      </c>
      <c r="K2" s="8">
        <f t="shared" ref="K2:K16" si="0">SUM(F2:J2)</f>
        <v>48</v>
      </c>
      <c r="L2" s="11"/>
      <c r="M2" s="11" t="s">
        <v>274</v>
      </c>
      <c r="N2" s="11"/>
    </row>
    <row r="3" spans="1:14" x14ac:dyDescent="0.35">
      <c r="A3" s="11" t="s">
        <v>9</v>
      </c>
      <c r="B3" s="12"/>
      <c r="C3" s="11"/>
      <c r="D3" s="11"/>
      <c r="E3" s="11"/>
      <c r="F3" s="13">
        <v>9.5</v>
      </c>
      <c r="G3" s="11">
        <v>10</v>
      </c>
      <c r="H3" s="11">
        <v>9.5</v>
      </c>
      <c r="I3" s="11">
        <v>9</v>
      </c>
      <c r="J3" s="11">
        <v>8</v>
      </c>
      <c r="K3" s="8">
        <f t="shared" si="0"/>
        <v>46</v>
      </c>
      <c r="L3" s="11"/>
      <c r="M3" s="14" t="s">
        <v>274</v>
      </c>
      <c r="N3" s="11"/>
    </row>
    <row r="4" spans="1:14" x14ac:dyDescent="0.35">
      <c r="A4" s="11" t="s">
        <v>275</v>
      </c>
      <c r="B4" s="12" t="s">
        <v>276</v>
      </c>
      <c r="C4" s="11"/>
      <c r="D4" s="11"/>
      <c r="E4" s="11"/>
      <c r="F4" s="11">
        <v>8</v>
      </c>
      <c r="G4" s="11">
        <v>8</v>
      </c>
      <c r="H4" s="11">
        <v>7.5</v>
      </c>
      <c r="I4" s="11">
        <v>7</v>
      </c>
      <c r="J4" s="11">
        <v>8</v>
      </c>
      <c r="K4" s="8">
        <f t="shared" si="0"/>
        <v>38.5</v>
      </c>
      <c r="L4" s="11"/>
      <c r="M4" s="11" t="s">
        <v>274</v>
      </c>
      <c r="N4" s="11"/>
    </row>
    <row r="5" spans="1:14" x14ac:dyDescent="0.35">
      <c r="A5" s="11" t="s">
        <v>20</v>
      </c>
      <c r="B5" s="12"/>
      <c r="C5" s="11"/>
      <c r="D5" s="11"/>
      <c r="E5" s="11"/>
      <c r="F5" s="11">
        <v>6</v>
      </c>
      <c r="G5" s="11">
        <v>6</v>
      </c>
      <c r="H5" s="11">
        <v>7.5</v>
      </c>
      <c r="I5" s="11">
        <v>0</v>
      </c>
      <c r="J5" s="11">
        <v>8</v>
      </c>
      <c r="K5" s="8">
        <f t="shared" si="0"/>
        <v>27.5</v>
      </c>
      <c r="L5" s="11"/>
      <c r="M5" s="11"/>
      <c r="N5" s="11"/>
    </row>
    <row r="6" spans="1:14" x14ac:dyDescent="0.35">
      <c r="A6" s="11" t="s">
        <v>168</v>
      </c>
      <c r="B6" s="12" t="s">
        <v>264</v>
      </c>
      <c r="C6" s="11"/>
      <c r="D6" s="11"/>
      <c r="E6" s="11"/>
      <c r="F6" s="11">
        <v>0</v>
      </c>
      <c r="G6" s="11">
        <v>7</v>
      </c>
      <c r="H6" s="11">
        <v>6</v>
      </c>
      <c r="I6" s="11">
        <v>8</v>
      </c>
      <c r="J6" s="11">
        <v>6</v>
      </c>
      <c r="K6" s="8">
        <f t="shared" si="0"/>
        <v>27</v>
      </c>
      <c r="L6" s="11"/>
      <c r="M6" s="11"/>
      <c r="N6" s="11"/>
    </row>
    <row r="7" spans="1:14" x14ac:dyDescent="0.35">
      <c r="A7" s="11" t="s">
        <v>100</v>
      </c>
      <c r="B7" s="12"/>
      <c r="C7" s="11"/>
      <c r="D7" s="11"/>
      <c r="E7" s="11"/>
      <c r="F7" s="11"/>
      <c r="G7" s="11">
        <v>4</v>
      </c>
      <c r="H7" s="11">
        <v>5</v>
      </c>
      <c r="I7" s="11">
        <v>6</v>
      </c>
      <c r="J7" s="11"/>
      <c r="K7" s="8">
        <f>SUM(F7:J7)</f>
        <v>15</v>
      </c>
      <c r="L7" s="11"/>
      <c r="M7" s="11"/>
      <c r="N7" s="11"/>
    </row>
    <row r="8" spans="1:14" x14ac:dyDescent="0.35">
      <c r="A8" s="11" t="s">
        <v>147</v>
      </c>
      <c r="B8" s="12"/>
      <c r="C8" s="11"/>
      <c r="D8" s="11"/>
      <c r="E8" s="11"/>
      <c r="F8" s="11">
        <v>1</v>
      </c>
      <c r="G8" s="11">
        <v>1</v>
      </c>
      <c r="H8" s="11">
        <v>2.5</v>
      </c>
      <c r="I8" s="11">
        <v>4</v>
      </c>
      <c r="J8" s="11">
        <v>4.5</v>
      </c>
      <c r="K8" s="8">
        <f t="shared" si="0"/>
        <v>13</v>
      </c>
      <c r="L8" s="11"/>
      <c r="M8" s="11" t="s">
        <v>274</v>
      </c>
      <c r="N8" s="11"/>
    </row>
    <row r="9" spans="1:14" x14ac:dyDescent="0.35">
      <c r="A9" s="11" t="s">
        <v>76</v>
      </c>
      <c r="B9" s="12"/>
      <c r="C9" s="11"/>
      <c r="D9" s="11"/>
      <c r="E9" s="11"/>
      <c r="F9" s="11">
        <v>4</v>
      </c>
      <c r="G9" s="11">
        <v>3</v>
      </c>
      <c r="H9" s="11">
        <v>4</v>
      </c>
      <c r="I9" s="11"/>
      <c r="J9" s="11">
        <v>1.5</v>
      </c>
      <c r="K9" s="8">
        <f t="shared" si="0"/>
        <v>12.5</v>
      </c>
      <c r="L9" s="11"/>
      <c r="M9" s="11"/>
      <c r="N9" s="11"/>
    </row>
    <row r="10" spans="1:14" x14ac:dyDescent="0.35">
      <c r="A10" s="11" t="s">
        <v>95</v>
      </c>
      <c r="B10" s="12"/>
      <c r="C10" s="11"/>
      <c r="D10" s="11"/>
      <c r="E10" s="11"/>
      <c r="F10" s="11">
        <v>2</v>
      </c>
      <c r="G10" s="11">
        <v>2</v>
      </c>
      <c r="H10" s="11">
        <v>2.5</v>
      </c>
      <c r="I10" s="11">
        <v>4</v>
      </c>
      <c r="J10" s="11">
        <v>1.5</v>
      </c>
      <c r="K10" s="8">
        <f t="shared" si="0"/>
        <v>12</v>
      </c>
      <c r="L10" s="11"/>
      <c r="M10" s="11" t="s">
        <v>274</v>
      </c>
      <c r="N10" s="11"/>
    </row>
    <row r="11" spans="1:14" x14ac:dyDescent="0.35">
      <c r="A11" s="11" t="s">
        <v>15</v>
      </c>
      <c r="B11" s="12"/>
      <c r="C11" s="11"/>
      <c r="D11" s="11"/>
      <c r="E11" s="11"/>
      <c r="F11" s="11">
        <v>7</v>
      </c>
      <c r="G11" s="11">
        <v>5</v>
      </c>
      <c r="H11" s="11">
        <v>0</v>
      </c>
      <c r="I11" s="11">
        <v>0</v>
      </c>
      <c r="J11" s="11"/>
      <c r="K11" s="8">
        <f t="shared" si="0"/>
        <v>12</v>
      </c>
      <c r="L11" s="11"/>
      <c r="M11" s="11"/>
      <c r="N11" s="11"/>
    </row>
    <row r="12" spans="1:14" x14ac:dyDescent="0.35">
      <c r="A12" s="11" t="s">
        <v>125</v>
      </c>
      <c r="B12" s="12"/>
      <c r="C12" s="11"/>
      <c r="D12" s="11"/>
      <c r="E12" s="11"/>
      <c r="F12" s="11">
        <v>1</v>
      </c>
      <c r="G12" s="11">
        <v>1</v>
      </c>
      <c r="H12" s="11">
        <v>0</v>
      </c>
      <c r="I12" s="11">
        <v>4</v>
      </c>
      <c r="J12" s="11">
        <v>4.5</v>
      </c>
      <c r="K12" s="8">
        <f t="shared" si="0"/>
        <v>10.5</v>
      </c>
      <c r="L12" s="11"/>
      <c r="M12" s="11"/>
      <c r="N12" s="11"/>
    </row>
    <row r="13" spans="1:14" x14ac:dyDescent="0.35">
      <c r="A13" s="11" t="s">
        <v>154</v>
      </c>
      <c r="B13" s="12"/>
      <c r="C13" s="11"/>
      <c r="D13" s="11"/>
      <c r="E13" s="11"/>
      <c r="F13" s="11">
        <v>1</v>
      </c>
      <c r="G13" s="11">
        <v>1</v>
      </c>
      <c r="H13" s="11">
        <v>1</v>
      </c>
      <c r="I13" s="11">
        <v>1.5</v>
      </c>
      <c r="J13" s="11">
        <v>1.5</v>
      </c>
      <c r="K13" s="8">
        <f t="shared" si="0"/>
        <v>6</v>
      </c>
      <c r="L13" s="11"/>
      <c r="M13" s="11" t="s">
        <v>274</v>
      </c>
      <c r="N13" s="11"/>
    </row>
    <row r="14" spans="1:14" x14ac:dyDescent="0.35">
      <c r="A14" s="11" t="s">
        <v>140</v>
      </c>
      <c r="B14" s="12"/>
      <c r="C14" s="11"/>
      <c r="D14" s="11"/>
      <c r="E14" s="11"/>
      <c r="F14" s="11">
        <v>1</v>
      </c>
      <c r="G14" s="11">
        <v>1</v>
      </c>
      <c r="H14" s="11">
        <v>1</v>
      </c>
      <c r="I14" s="11">
        <v>1.5</v>
      </c>
      <c r="J14" s="11">
        <v>1.5</v>
      </c>
      <c r="K14" s="8">
        <f t="shared" si="0"/>
        <v>6</v>
      </c>
      <c r="L14" s="11"/>
      <c r="M14" s="11" t="s">
        <v>274</v>
      </c>
      <c r="N14" s="11"/>
    </row>
    <row r="15" spans="1:14" x14ac:dyDescent="0.35">
      <c r="A15" s="11" t="s">
        <v>30</v>
      </c>
      <c r="B15" s="12"/>
      <c r="C15" s="11"/>
      <c r="D15" s="11"/>
      <c r="E15" s="11"/>
      <c r="F15" s="11">
        <v>5</v>
      </c>
      <c r="G15" s="11">
        <v>1</v>
      </c>
      <c r="H15" s="11">
        <v>0</v>
      </c>
      <c r="I15" s="11"/>
      <c r="J15" s="11"/>
      <c r="K15" s="8">
        <f t="shared" si="0"/>
        <v>6</v>
      </c>
      <c r="L15" s="11"/>
      <c r="M15" s="11"/>
      <c r="N15" s="11"/>
    </row>
    <row r="16" spans="1:14" x14ac:dyDescent="0.35">
      <c r="A16" s="11" t="s">
        <v>59</v>
      </c>
      <c r="B16" s="12"/>
      <c r="C16" s="11"/>
      <c r="D16" s="11"/>
      <c r="E16" s="11"/>
      <c r="F16" s="11">
        <v>3</v>
      </c>
      <c r="G16" s="11">
        <v>1</v>
      </c>
      <c r="H16" s="11">
        <v>0</v>
      </c>
      <c r="I16" s="11"/>
      <c r="J16" s="11"/>
      <c r="K16" s="8">
        <f t="shared" si="0"/>
        <v>4</v>
      </c>
      <c r="L16" s="11"/>
      <c r="M16" s="11"/>
      <c r="N16" s="11"/>
    </row>
    <row r="17" spans="1:16" x14ac:dyDescent="0.35">
      <c r="A17" s="11" t="s">
        <v>122</v>
      </c>
      <c r="B17" s="12"/>
      <c r="C17" s="11"/>
      <c r="D17" s="11"/>
      <c r="E17" s="11"/>
      <c r="F17" s="11">
        <v>0</v>
      </c>
      <c r="G17" s="11">
        <v>1</v>
      </c>
      <c r="H17" s="11">
        <v>0</v>
      </c>
      <c r="I17" s="11"/>
      <c r="J17" s="11"/>
      <c r="K17" s="8">
        <f t="shared" ref="K17" si="1">SUM(F17:J17)</f>
        <v>1</v>
      </c>
      <c r="L17" s="11"/>
      <c r="M17" s="11"/>
      <c r="N17" s="11"/>
    </row>
    <row r="19" spans="1:16" x14ac:dyDescent="0.35">
      <c r="A19" s="4" t="s">
        <v>147</v>
      </c>
      <c r="B19" s="5"/>
      <c r="C19" s="4"/>
      <c r="D19" s="4"/>
      <c r="E19" s="4"/>
      <c r="F19" s="4">
        <v>3</v>
      </c>
      <c r="G19" s="4">
        <v>4</v>
      </c>
      <c r="H19" s="4">
        <v>4</v>
      </c>
      <c r="I19" s="4">
        <v>7</v>
      </c>
      <c r="J19" s="4">
        <v>4</v>
      </c>
    </row>
    <row r="20" spans="1:16" x14ac:dyDescent="0.35">
      <c r="A20" t="s">
        <v>145</v>
      </c>
      <c r="B20" s="1" t="s">
        <v>146</v>
      </c>
      <c r="C20" t="s">
        <v>35</v>
      </c>
      <c r="D20" t="s">
        <v>14</v>
      </c>
      <c r="E20" t="s">
        <v>147</v>
      </c>
      <c r="F20" s="2">
        <v>1</v>
      </c>
      <c r="G20" s="2">
        <v>1</v>
      </c>
      <c r="H20" s="2">
        <v>1</v>
      </c>
      <c r="I20" s="2">
        <v>1</v>
      </c>
      <c r="J20">
        <v>1</v>
      </c>
      <c r="P20" t="s">
        <v>277</v>
      </c>
    </row>
    <row r="21" spans="1:16" x14ac:dyDescent="0.35">
      <c r="A21" t="s">
        <v>148</v>
      </c>
      <c r="B21" s="1" t="s">
        <v>149</v>
      </c>
      <c r="C21" t="s">
        <v>35</v>
      </c>
      <c r="D21" t="s">
        <v>14</v>
      </c>
      <c r="E21" t="s">
        <v>147</v>
      </c>
      <c r="F21" s="2">
        <v>1</v>
      </c>
      <c r="G21" s="2">
        <v>1</v>
      </c>
      <c r="H21" s="2">
        <v>1</v>
      </c>
      <c r="I21" s="2">
        <v>1</v>
      </c>
      <c r="J21">
        <v>1</v>
      </c>
    </row>
    <row r="22" spans="1:16" x14ac:dyDescent="0.35">
      <c r="A22" t="s">
        <v>150</v>
      </c>
      <c r="B22" s="1" t="s">
        <v>151</v>
      </c>
      <c r="C22" t="s">
        <v>35</v>
      </c>
      <c r="D22" t="s">
        <v>8</v>
      </c>
      <c r="E22" t="s">
        <v>147</v>
      </c>
      <c r="F22" s="2">
        <v>1</v>
      </c>
      <c r="G22" s="2"/>
      <c r="H22" s="2">
        <v>2</v>
      </c>
      <c r="I22" s="2">
        <v>5</v>
      </c>
      <c r="J22">
        <v>2</v>
      </c>
    </row>
    <row r="23" spans="1:16" x14ac:dyDescent="0.35">
      <c r="A23" t="s">
        <v>155</v>
      </c>
      <c r="B23" s="1" t="s">
        <v>156</v>
      </c>
      <c r="C23" t="s">
        <v>35</v>
      </c>
      <c r="D23" t="s">
        <v>8</v>
      </c>
      <c r="E23" t="s">
        <v>147</v>
      </c>
      <c r="F23">
        <v>1</v>
      </c>
      <c r="G23" s="2">
        <v>2</v>
      </c>
      <c r="H23">
        <v>1</v>
      </c>
      <c r="I23">
        <v>1</v>
      </c>
    </row>
    <row r="24" spans="1:16" x14ac:dyDescent="0.35">
      <c r="A24" t="s">
        <v>165</v>
      </c>
      <c r="B24" s="1" t="s">
        <v>199</v>
      </c>
      <c r="C24" t="s">
        <v>35</v>
      </c>
      <c r="D24" t="s">
        <v>14</v>
      </c>
      <c r="E24" t="s">
        <v>147</v>
      </c>
      <c r="G24">
        <v>1</v>
      </c>
      <c r="H24">
        <v>1</v>
      </c>
      <c r="J24">
        <v>1</v>
      </c>
    </row>
    <row r="26" spans="1:16" x14ac:dyDescent="0.35">
      <c r="A26" s="4" t="s">
        <v>76</v>
      </c>
      <c r="B26" s="5"/>
      <c r="C26" s="4"/>
      <c r="D26" s="4"/>
      <c r="E26" s="4"/>
      <c r="F26" s="4">
        <v>8</v>
      </c>
      <c r="G26" s="4">
        <v>8</v>
      </c>
      <c r="H26" s="4">
        <v>8</v>
      </c>
      <c r="I26" s="4">
        <v>0</v>
      </c>
      <c r="J26" s="4">
        <v>3</v>
      </c>
    </row>
    <row r="27" spans="1:16" x14ac:dyDescent="0.35">
      <c r="A27" t="s">
        <v>74</v>
      </c>
      <c r="B27" s="1" t="s">
        <v>75</v>
      </c>
      <c r="C27" t="s">
        <v>7</v>
      </c>
      <c r="D27" t="s">
        <v>14</v>
      </c>
      <c r="E27" t="s">
        <v>76</v>
      </c>
      <c r="F27" s="2">
        <v>1</v>
      </c>
      <c r="G27">
        <v>1</v>
      </c>
      <c r="H27" s="2">
        <v>2</v>
      </c>
    </row>
    <row r="28" spans="1:16" x14ac:dyDescent="0.35">
      <c r="A28" t="s">
        <v>91</v>
      </c>
      <c r="B28" s="1" t="s">
        <v>92</v>
      </c>
      <c r="C28" t="s">
        <v>35</v>
      </c>
      <c r="D28" t="s">
        <v>14</v>
      </c>
      <c r="E28" t="s">
        <v>76</v>
      </c>
      <c r="F28" s="2">
        <v>4</v>
      </c>
      <c r="G28">
        <v>1</v>
      </c>
      <c r="H28" s="2">
        <v>1</v>
      </c>
      <c r="I28">
        <v>4</v>
      </c>
      <c r="J28" s="2">
        <v>1</v>
      </c>
    </row>
    <row r="29" spans="1:16" x14ac:dyDescent="0.35">
      <c r="A29" t="s">
        <v>118</v>
      </c>
      <c r="B29" s="1" t="s">
        <v>119</v>
      </c>
      <c r="C29" t="s">
        <v>35</v>
      </c>
      <c r="D29" t="s">
        <v>8</v>
      </c>
      <c r="E29" t="s">
        <v>76</v>
      </c>
      <c r="F29" s="2">
        <v>3</v>
      </c>
      <c r="G29" s="2">
        <v>4</v>
      </c>
      <c r="J29" s="2">
        <v>1</v>
      </c>
    </row>
    <row r="30" spans="1:16" x14ac:dyDescent="0.35">
      <c r="A30" t="s">
        <v>163</v>
      </c>
      <c r="B30" s="1" t="s">
        <v>194</v>
      </c>
      <c r="C30" t="s">
        <v>35</v>
      </c>
      <c r="D30" t="s">
        <v>8</v>
      </c>
      <c r="E30" t="s">
        <v>76</v>
      </c>
      <c r="F30" s="2"/>
      <c r="G30" s="2">
        <v>1</v>
      </c>
      <c r="H30">
        <v>1</v>
      </c>
      <c r="I30">
        <v>1</v>
      </c>
      <c r="J30" s="2"/>
    </row>
    <row r="31" spans="1:16" x14ac:dyDescent="0.35">
      <c r="A31" t="s">
        <v>164</v>
      </c>
      <c r="B31" s="1" t="s">
        <v>188</v>
      </c>
      <c r="C31" t="s">
        <v>35</v>
      </c>
      <c r="D31" t="s">
        <v>8</v>
      </c>
      <c r="E31" t="s">
        <v>76</v>
      </c>
      <c r="F31" s="2"/>
      <c r="G31" s="2">
        <v>3</v>
      </c>
      <c r="H31" s="2">
        <v>5</v>
      </c>
      <c r="J31" s="2">
        <v>1</v>
      </c>
    </row>
    <row r="32" spans="1:16" x14ac:dyDescent="0.35">
      <c r="F32" s="2"/>
    </row>
    <row r="33" spans="1:10" x14ac:dyDescent="0.35">
      <c r="A33" s="4" t="s">
        <v>154</v>
      </c>
      <c r="B33" s="7"/>
      <c r="C33" s="6"/>
      <c r="D33" s="6"/>
      <c r="E33" s="6"/>
      <c r="F33" s="4">
        <v>3</v>
      </c>
      <c r="G33" s="4">
        <v>4</v>
      </c>
      <c r="H33" s="4">
        <v>3</v>
      </c>
      <c r="I33" s="4">
        <v>3</v>
      </c>
      <c r="J33" s="4">
        <v>3</v>
      </c>
    </row>
    <row r="34" spans="1:10" x14ac:dyDescent="0.35">
      <c r="A34" t="s">
        <v>152</v>
      </c>
      <c r="B34" s="1" t="s">
        <v>153</v>
      </c>
      <c r="C34" t="s">
        <v>35</v>
      </c>
      <c r="D34" t="s">
        <v>14</v>
      </c>
      <c r="E34" t="s">
        <v>154</v>
      </c>
      <c r="F34" s="2">
        <v>1</v>
      </c>
      <c r="G34" s="2">
        <v>1</v>
      </c>
      <c r="H34" s="2">
        <v>1</v>
      </c>
      <c r="I34" s="2">
        <v>1</v>
      </c>
      <c r="J34" s="2">
        <v>1</v>
      </c>
    </row>
    <row r="35" spans="1:10" x14ac:dyDescent="0.35">
      <c r="A35" t="s">
        <v>157</v>
      </c>
      <c r="B35" s="1" t="s">
        <v>158</v>
      </c>
      <c r="C35" t="s">
        <v>35</v>
      </c>
      <c r="D35" t="s">
        <v>14</v>
      </c>
      <c r="E35" t="s">
        <v>154</v>
      </c>
      <c r="F35" s="2">
        <v>1</v>
      </c>
      <c r="G35" s="2"/>
      <c r="H35" s="2">
        <v>1</v>
      </c>
      <c r="I35" s="2">
        <v>1</v>
      </c>
      <c r="J35" s="2">
        <v>1</v>
      </c>
    </row>
    <row r="36" spans="1:10" x14ac:dyDescent="0.35">
      <c r="A36" t="s">
        <v>159</v>
      </c>
      <c r="B36" s="1" t="s">
        <v>160</v>
      </c>
      <c r="C36" t="s">
        <v>35</v>
      </c>
      <c r="D36" t="s">
        <v>14</v>
      </c>
      <c r="E36" t="s">
        <v>154</v>
      </c>
      <c r="F36" s="2">
        <v>1</v>
      </c>
      <c r="G36" s="2">
        <v>1</v>
      </c>
      <c r="H36" s="2">
        <v>1</v>
      </c>
      <c r="I36" s="2"/>
      <c r="J36" s="2">
        <v>1</v>
      </c>
    </row>
    <row r="37" spans="1:10" x14ac:dyDescent="0.35">
      <c r="A37" t="s">
        <v>200</v>
      </c>
      <c r="B37" s="1" t="s">
        <v>201</v>
      </c>
      <c r="C37" t="s">
        <v>35</v>
      </c>
      <c r="D37" t="s">
        <v>14</v>
      </c>
      <c r="E37" t="s">
        <v>154</v>
      </c>
      <c r="F37" s="2"/>
      <c r="G37" s="2">
        <v>1</v>
      </c>
      <c r="H37" s="2">
        <v>1</v>
      </c>
      <c r="I37" s="2"/>
      <c r="J37" s="2">
        <v>1</v>
      </c>
    </row>
    <row r="38" spans="1:10" x14ac:dyDescent="0.35">
      <c r="A38" t="s">
        <v>219</v>
      </c>
      <c r="B38" s="1" t="s">
        <v>233</v>
      </c>
      <c r="C38" t="s">
        <v>35</v>
      </c>
      <c r="D38" t="s">
        <v>8</v>
      </c>
      <c r="E38" t="s">
        <v>154</v>
      </c>
      <c r="F38" s="2"/>
      <c r="G38" s="2"/>
      <c r="H38" s="2">
        <v>1</v>
      </c>
      <c r="I38" s="2">
        <v>1</v>
      </c>
      <c r="J38" s="2">
        <v>1</v>
      </c>
    </row>
    <row r="39" spans="1:10" x14ac:dyDescent="0.35">
      <c r="F39" s="2"/>
    </row>
    <row r="40" spans="1:10" x14ac:dyDescent="0.35">
      <c r="A40" s="4" t="s">
        <v>191</v>
      </c>
      <c r="B40" s="7"/>
      <c r="C40" s="6"/>
      <c r="D40" s="6"/>
      <c r="E40" s="6"/>
      <c r="F40" s="4">
        <v>4</v>
      </c>
      <c r="G40" s="4">
        <v>4</v>
      </c>
      <c r="H40" s="4">
        <v>0</v>
      </c>
      <c r="I40" s="4">
        <v>7</v>
      </c>
      <c r="J40" s="4">
        <v>4</v>
      </c>
    </row>
    <row r="41" spans="1:10" x14ac:dyDescent="0.35">
      <c r="A41" t="s">
        <v>123</v>
      </c>
      <c r="B41" s="1" t="s">
        <v>124</v>
      </c>
      <c r="C41" t="s">
        <v>35</v>
      </c>
      <c r="D41" t="s">
        <v>8</v>
      </c>
      <c r="E41" t="s">
        <v>125</v>
      </c>
      <c r="F41" s="2">
        <v>2</v>
      </c>
      <c r="G41" s="2">
        <v>2</v>
      </c>
      <c r="H41" s="2">
        <v>3</v>
      </c>
      <c r="I41" s="2">
        <v>2</v>
      </c>
      <c r="J41" s="2">
        <v>1</v>
      </c>
    </row>
    <row r="42" spans="1:10" x14ac:dyDescent="0.35">
      <c r="A42" t="s">
        <v>132</v>
      </c>
      <c r="B42" s="1" t="s">
        <v>133</v>
      </c>
      <c r="C42" t="s">
        <v>35</v>
      </c>
      <c r="D42" t="s">
        <v>8</v>
      </c>
      <c r="E42" t="s">
        <v>125</v>
      </c>
      <c r="F42" s="2">
        <v>1</v>
      </c>
      <c r="G42" s="2">
        <v>1</v>
      </c>
      <c r="H42">
        <v>1</v>
      </c>
      <c r="I42">
        <v>1</v>
      </c>
      <c r="J42">
        <v>1</v>
      </c>
    </row>
    <row r="43" spans="1:10" x14ac:dyDescent="0.35">
      <c r="A43" t="s">
        <v>107</v>
      </c>
      <c r="B43" s="1" t="s">
        <v>108</v>
      </c>
      <c r="C43" t="s">
        <v>35</v>
      </c>
      <c r="D43" t="s">
        <v>14</v>
      </c>
      <c r="E43" t="s">
        <v>125</v>
      </c>
      <c r="F43" s="2">
        <v>1</v>
      </c>
      <c r="G43" s="2">
        <v>1</v>
      </c>
      <c r="I43" s="2">
        <v>2</v>
      </c>
      <c r="J43" s="2">
        <v>1</v>
      </c>
    </row>
    <row r="44" spans="1:10" x14ac:dyDescent="0.35">
      <c r="A44" t="s">
        <v>189</v>
      </c>
      <c r="B44" s="1" t="s">
        <v>190</v>
      </c>
      <c r="C44" t="s">
        <v>35</v>
      </c>
      <c r="D44" t="s">
        <v>14</v>
      </c>
      <c r="E44" t="s">
        <v>125</v>
      </c>
      <c r="F44" s="2"/>
      <c r="G44">
        <v>1</v>
      </c>
      <c r="I44" s="2">
        <v>3</v>
      </c>
      <c r="J44" s="2">
        <v>2</v>
      </c>
    </row>
    <row r="45" spans="1:10" x14ac:dyDescent="0.35">
      <c r="F45" s="2"/>
    </row>
    <row r="46" spans="1:10" x14ac:dyDescent="0.35">
      <c r="A46" s="4" t="s">
        <v>275</v>
      </c>
      <c r="B46" s="7"/>
      <c r="C46" s="6"/>
      <c r="D46" s="6"/>
      <c r="E46" s="6"/>
      <c r="F46" s="4">
        <v>26</v>
      </c>
      <c r="G46" s="4">
        <v>22</v>
      </c>
      <c r="H46" s="4">
        <v>25</v>
      </c>
      <c r="I46" s="4">
        <v>17</v>
      </c>
      <c r="J46" s="4">
        <v>22</v>
      </c>
    </row>
    <row r="47" spans="1:10" x14ac:dyDescent="0.35">
      <c r="A47" t="s">
        <v>23</v>
      </c>
      <c r="B47" s="1" t="s">
        <v>24</v>
      </c>
      <c r="C47" t="s">
        <v>7</v>
      </c>
      <c r="D47" t="s">
        <v>14</v>
      </c>
      <c r="E47" t="s">
        <v>25</v>
      </c>
      <c r="F47" s="2">
        <v>7</v>
      </c>
      <c r="G47" s="2">
        <v>6</v>
      </c>
      <c r="H47" s="2">
        <v>8</v>
      </c>
      <c r="I47" s="2">
        <v>6</v>
      </c>
      <c r="J47" s="2">
        <v>5</v>
      </c>
    </row>
    <row r="48" spans="1:10" x14ac:dyDescent="0.35">
      <c r="A48" t="s">
        <v>33</v>
      </c>
      <c r="B48" s="1" t="s">
        <v>34</v>
      </c>
      <c r="C48" t="s">
        <v>35</v>
      </c>
      <c r="D48" t="s">
        <v>14</v>
      </c>
      <c r="E48" t="s">
        <v>25</v>
      </c>
      <c r="F48" s="2">
        <v>10</v>
      </c>
      <c r="G48" s="2">
        <v>8</v>
      </c>
      <c r="H48" s="2">
        <v>9</v>
      </c>
      <c r="I48" s="2">
        <v>9</v>
      </c>
      <c r="J48" s="2">
        <v>9</v>
      </c>
    </row>
    <row r="49" spans="1:10" x14ac:dyDescent="0.35">
      <c r="A49" t="s">
        <v>36</v>
      </c>
      <c r="B49" s="1" t="s">
        <v>37</v>
      </c>
      <c r="C49" t="s">
        <v>7</v>
      </c>
      <c r="D49" t="s">
        <v>14</v>
      </c>
      <c r="E49" t="s">
        <v>25</v>
      </c>
      <c r="F49">
        <v>3</v>
      </c>
      <c r="G49">
        <v>5</v>
      </c>
      <c r="H49">
        <v>1</v>
      </c>
      <c r="I49">
        <v>1</v>
      </c>
      <c r="J49">
        <v>4</v>
      </c>
    </row>
    <row r="50" spans="1:10" x14ac:dyDescent="0.35">
      <c r="A50" t="s">
        <v>42</v>
      </c>
      <c r="B50" s="1" t="s">
        <v>43</v>
      </c>
      <c r="C50" t="s">
        <v>35</v>
      </c>
      <c r="D50" t="s">
        <v>14</v>
      </c>
      <c r="E50" t="s">
        <v>25</v>
      </c>
      <c r="F50" s="2">
        <v>9</v>
      </c>
      <c r="G50" s="2">
        <v>9</v>
      </c>
      <c r="H50" s="2">
        <v>8</v>
      </c>
      <c r="J50" s="2">
        <v>8</v>
      </c>
    </row>
    <row r="51" spans="1:10" x14ac:dyDescent="0.35">
      <c r="A51" t="s">
        <v>70</v>
      </c>
      <c r="B51" s="1" t="s">
        <v>71</v>
      </c>
      <c r="C51" t="s">
        <v>7</v>
      </c>
      <c r="D51" t="s">
        <v>14</v>
      </c>
      <c r="E51" t="s">
        <v>25</v>
      </c>
      <c r="F51">
        <v>1</v>
      </c>
      <c r="G51">
        <v>1</v>
      </c>
      <c r="H51">
        <v>3</v>
      </c>
      <c r="I51" s="2">
        <v>2</v>
      </c>
      <c r="J51">
        <v>1</v>
      </c>
    </row>
    <row r="52" spans="1:10" x14ac:dyDescent="0.35">
      <c r="F52" s="2"/>
    </row>
    <row r="53" spans="1:10" x14ac:dyDescent="0.35">
      <c r="A53" s="4" t="s">
        <v>9</v>
      </c>
      <c r="B53" s="7"/>
      <c r="C53" s="6"/>
      <c r="D53" s="6"/>
      <c r="E53" s="6"/>
      <c r="F53" s="4">
        <v>27</v>
      </c>
      <c r="G53" s="4">
        <v>28</v>
      </c>
      <c r="H53" s="4">
        <v>27</v>
      </c>
      <c r="I53" s="4">
        <v>24</v>
      </c>
      <c r="J53" s="4">
        <v>22</v>
      </c>
    </row>
    <row r="54" spans="1:10" x14ac:dyDescent="0.35">
      <c r="A54" t="s">
        <v>5</v>
      </c>
      <c r="B54" s="1" t="s">
        <v>6</v>
      </c>
      <c r="C54" t="s">
        <v>7</v>
      </c>
      <c r="D54" t="s">
        <v>8</v>
      </c>
      <c r="E54" t="s">
        <v>9</v>
      </c>
      <c r="F54" s="2">
        <v>10</v>
      </c>
      <c r="G54" s="2">
        <v>8</v>
      </c>
      <c r="H54" s="2">
        <v>9</v>
      </c>
    </row>
    <row r="55" spans="1:10" x14ac:dyDescent="0.35">
      <c r="A55" t="s">
        <v>10</v>
      </c>
      <c r="B55" s="1" t="s">
        <v>11</v>
      </c>
      <c r="C55" t="s">
        <v>7</v>
      </c>
      <c r="D55" t="s">
        <v>8</v>
      </c>
      <c r="E55" t="s">
        <v>9</v>
      </c>
      <c r="F55" s="2">
        <v>9</v>
      </c>
      <c r="G55" s="2">
        <v>10</v>
      </c>
      <c r="H55" s="2">
        <v>8</v>
      </c>
      <c r="I55" s="2">
        <v>10</v>
      </c>
      <c r="J55" s="2">
        <v>6</v>
      </c>
    </row>
    <row r="56" spans="1:10" x14ac:dyDescent="0.35">
      <c r="A56" t="s">
        <v>46</v>
      </c>
      <c r="B56" s="1" t="s">
        <v>47</v>
      </c>
      <c r="C56" t="s">
        <v>7</v>
      </c>
      <c r="D56" t="s">
        <v>14</v>
      </c>
      <c r="E56" t="s">
        <v>9</v>
      </c>
      <c r="F56">
        <v>1</v>
      </c>
      <c r="G56">
        <v>4</v>
      </c>
      <c r="H56">
        <v>5</v>
      </c>
      <c r="I56" s="2">
        <v>4</v>
      </c>
      <c r="J56">
        <v>3</v>
      </c>
    </row>
    <row r="57" spans="1:10" x14ac:dyDescent="0.35">
      <c r="A57" t="s">
        <v>66</v>
      </c>
      <c r="B57" s="1" t="s">
        <v>67</v>
      </c>
      <c r="C57" t="s">
        <v>35</v>
      </c>
      <c r="D57" t="s">
        <v>14</v>
      </c>
      <c r="E57" t="s">
        <v>9</v>
      </c>
      <c r="F57" s="2">
        <v>8</v>
      </c>
      <c r="G57">
        <v>4</v>
      </c>
      <c r="H57">
        <v>3</v>
      </c>
      <c r="I57" s="2"/>
      <c r="J57" s="2">
        <v>6</v>
      </c>
    </row>
    <row r="58" spans="1:10" x14ac:dyDescent="0.35">
      <c r="A58" t="s">
        <v>175</v>
      </c>
      <c r="B58" s="1" t="s">
        <v>176</v>
      </c>
      <c r="C58" t="s">
        <v>35</v>
      </c>
      <c r="D58" t="s">
        <v>14</v>
      </c>
      <c r="E58" t="s">
        <v>9</v>
      </c>
      <c r="F58" s="2"/>
      <c r="G58" s="2">
        <v>10</v>
      </c>
      <c r="H58" s="2">
        <v>10</v>
      </c>
      <c r="I58" s="2">
        <v>10</v>
      </c>
      <c r="J58" s="2">
        <v>10</v>
      </c>
    </row>
    <row r="59" spans="1:10" x14ac:dyDescent="0.35">
      <c r="F59" s="2"/>
    </row>
    <row r="60" spans="1:10" x14ac:dyDescent="0.35">
      <c r="A60" s="4" t="s">
        <v>95</v>
      </c>
      <c r="B60" s="7"/>
      <c r="C60" s="6"/>
      <c r="D60" s="6"/>
      <c r="E60" s="6"/>
      <c r="F60" s="4">
        <v>6</v>
      </c>
      <c r="G60" s="4">
        <v>5</v>
      </c>
      <c r="H60" s="4">
        <v>4</v>
      </c>
      <c r="I60" s="4">
        <v>7</v>
      </c>
      <c r="J60" s="4">
        <v>3</v>
      </c>
    </row>
    <row r="61" spans="1:10" x14ac:dyDescent="0.35">
      <c r="A61" t="s">
        <v>93</v>
      </c>
      <c r="B61" s="1" t="s">
        <v>94</v>
      </c>
      <c r="C61" t="s">
        <v>35</v>
      </c>
      <c r="D61" t="s">
        <v>14</v>
      </c>
      <c r="E61" t="s">
        <v>95</v>
      </c>
      <c r="F61" s="2">
        <v>3</v>
      </c>
      <c r="G61" s="2">
        <v>3</v>
      </c>
      <c r="H61" s="2">
        <v>2</v>
      </c>
      <c r="I61" s="2">
        <v>5</v>
      </c>
    </row>
    <row r="62" spans="1:10" x14ac:dyDescent="0.35">
      <c r="A62" t="s">
        <v>96</v>
      </c>
      <c r="B62" s="1" t="s">
        <v>97</v>
      </c>
      <c r="C62" t="s">
        <v>35</v>
      </c>
      <c r="D62" t="s">
        <v>14</v>
      </c>
      <c r="E62" t="s">
        <v>95</v>
      </c>
      <c r="F62" s="2">
        <v>2</v>
      </c>
      <c r="G62" s="2"/>
      <c r="H62" s="2"/>
      <c r="I62" s="2">
        <v>1</v>
      </c>
    </row>
    <row r="63" spans="1:10" x14ac:dyDescent="0.35">
      <c r="A63" t="s">
        <v>101</v>
      </c>
      <c r="B63" s="1" t="s">
        <v>102</v>
      </c>
      <c r="C63" t="s">
        <v>35</v>
      </c>
      <c r="D63" t="s">
        <v>14</v>
      </c>
      <c r="E63" t="s">
        <v>95</v>
      </c>
      <c r="F63" s="2">
        <v>1</v>
      </c>
      <c r="G63" s="2"/>
      <c r="H63" s="2"/>
      <c r="J63" s="2">
        <v>1</v>
      </c>
    </row>
    <row r="64" spans="1:10" x14ac:dyDescent="0.35">
      <c r="A64" t="s">
        <v>105</v>
      </c>
      <c r="B64" s="1" t="s">
        <v>106</v>
      </c>
      <c r="C64" t="s">
        <v>35</v>
      </c>
      <c r="D64" t="s">
        <v>14</v>
      </c>
      <c r="E64" t="s">
        <v>95</v>
      </c>
      <c r="F64">
        <v>1</v>
      </c>
      <c r="G64" s="2">
        <v>1</v>
      </c>
      <c r="H64" s="2">
        <v>1</v>
      </c>
      <c r="J64" s="2">
        <v>1</v>
      </c>
    </row>
    <row r="65" spans="1:10" x14ac:dyDescent="0.35">
      <c r="A65" t="s">
        <v>110</v>
      </c>
      <c r="B65" s="1" t="s">
        <v>111</v>
      </c>
      <c r="C65" t="s">
        <v>35</v>
      </c>
      <c r="D65" t="s">
        <v>14</v>
      </c>
      <c r="E65" t="s">
        <v>95</v>
      </c>
      <c r="F65">
        <v>1</v>
      </c>
      <c r="G65" s="2">
        <v>1</v>
      </c>
      <c r="H65" s="2">
        <v>1</v>
      </c>
      <c r="I65" s="2">
        <v>1</v>
      </c>
      <c r="J65" s="2">
        <v>1</v>
      </c>
    </row>
    <row r="66" spans="1:10" x14ac:dyDescent="0.35">
      <c r="F66" s="2"/>
    </row>
    <row r="67" spans="1:10" x14ac:dyDescent="0.35">
      <c r="A67" s="4" t="s">
        <v>140</v>
      </c>
      <c r="B67" s="5"/>
      <c r="C67" s="4"/>
      <c r="D67" s="4"/>
      <c r="E67" s="4"/>
      <c r="F67" s="4">
        <v>3</v>
      </c>
      <c r="G67" s="4">
        <v>3</v>
      </c>
      <c r="H67" s="4">
        <v>3</v>
      </c>
      <c r="I67" s="4">
        <v>3</v>
      </c>
      <c r="J67" s="4">
        <v>3</v>
      </c>
    </row>
    <row r="68" spans="1:10" x14ac:dyDescent="0.35">
      <c r="A68" t="s">
        <v>138</v>
      </c>
      <c r="B68" s="1" t="s">
        <v>139</v>
      </c>
      <c r="C68" t="s">
        <v>35</v>
      </c>
      <c r="D68" t="s">
        <v>8</v>
      </c>
      <c r="E68" t="s">
        <v>140</v>
      </c>
      <c r="F68" s="2">
        <v>1</v>
      </c>
      <c r="G68" s="2">
        <v>1</v>
      </c>
      <c r="H68" s="2">
        <v>1</v>
      </c>
      <c r="I68" s="2">
        <v>1</v>
      </c>
      <c r="J68" s="2">
        <v>1</v>
      </c>
    </row>
    <row r="69" spans="1:10" x14ac:dyDescent="0.35">
      <c r="A69" t="s">
        <v>141</v>
      </c>
      <c r="B69" s="1" t="s">
        <v>142</v>
      </c>
      <c r="C69" t="s">
        <v>35</v>
      </c>
      <c r="D69" t="s">
        <v>14</v>
      </c>
      <c r="E69" t="s">
        <v>140</v>
      </c>
      <c r="F69" s="2">
        <v>1</v>
      </c>
      <c r="G69" s="2">
        <v>1</v>
      </c>
      <c r="H69" s="2">
        <v>1</v>
      </c>
      <c r="I69" s="2">
        <v>1</v>
      </c>
      <c r="J69" s="2">
        <v>1</v>
      </c>
    </row>
    <row r="70" spans="1:10" x14ac:dyDescent="0.35">
      <c r="A70" t="s">
        <v>143</v>
      </c>
      <c r="B70" s="1" t="s">
        <v>144</v>
      </c>
      <c r="C70" t="s">
        <v>35</v>
      </c>
      <c r="D70" t="s">
        <v>8</v>
      </c>
      <c r="E70" t="s">
        <v>140</v>
      </c>
      <c r="F70" s="2">
        <v>1</v>
      </c>
      <c r="G70" s="2"/>
      <c r="H70" s="2">
        <v>1</v>
      </c>
      <c r="I70" s="2">
        <v>1</v>
      </c>
      <c r="J70" s="2">
        <v>1</v>
      </c>
    </row>
    <row r="71" spans="1:10" x14ac:dyDescent="0.35">
      <c r="A71" t="s">
        <v>161</v>
      </c>
      <c r="B71" s="1" t="s">
        <v>162</v>
      </c>
      <c r="C71" t="s">
        <v>35</v>
      </c>
      <c r="D71" t="s">
        <v>8</v>
      </c>
      <c r="E71" t="s">
        <v>140</v>
      </c>
      <c r="F71">
        <v>1</v>
      </c>
      <c r="G71" s="2"/>
    </row>
    <row r="72" spans="1:10" x14ac:dyDescent="0.35">
      <c r="A72" t="s">
        <v>202</v>
      </c>
      <c r="B72" s="1" t="s">
        <v>203</v>
      </c>
      <c r="C72" t="s">
        <v>35</v>
      </c>
      <c r="D72" t="s">
        <v>8</v>
      </c>
      <c r="E72" t="s">
        <v>140</v>
      </c>
      <c r="G72" s="2">
        <v>1</v>
      </c>
    </row>
    <row r="74" spans="1:10" x14ac:dyDescent="0.35">
      <c r="A74" s="4" t="s">
        <v>20</v>
      </c>
      <c r="B74" s="5"/>
      <c r="C74" s="4"/>
      <c r="D74" s="4"/>
      <c r="E74" s="4"/>
      <c r="F74" s="4">
        <v>20</v>
      </c>
      <c r="G74" s="4">
        <v>17</v>
      </c>
      <c r="H74" s="4">
        <v>25</v>
      </c>
      <c r="I74" s="4">
        <v>0</v>
      </c>
      <c r="J74" s="4">
        <v>22</v>
      </c>
    </row>
    <row r="75" spans="1:10" x14ac:dyDescent="0.35">
      <c r="A75" t="s">
        <v>18</v>
      </c>
      <c r="B75" s="1" t="s">
        <v>19</v>
      </c>
      <c r="C75" t="s">
        <v>7</v>
      </c>
      <c r="D75" t="s">
        <v>14</v>
      </c>
      <c r="E75" t="s">
        <v>20</v>
      </c>
      <c r="F75" s="2">
        <v>9</v>
      </c>
      <c r="G75" s="2"/>
      <c r="H75" s="2">
        <v>6</v>
      </c>
      <c r="J75" s="2">
        <v>7</v>
      </c>
    </row>
    <row r="76" spans="1:10" x14ac:dyDescent="0.35">
      <c r="A76" t="s">
        <v>31</v>
      </c>
      <c r="B76" s="1" t="s">
        <v>32</v>
      </c>
      <c r="C76" t="s">
        <v>7</v>
      </c>
      <c r="D76" t="s">
        <v>14</v>
      </c>
      <c r="E76" t="s">
        <v>20</v>
      </c>
      <c r="F76" s="2">
        <v>4</v>
      </c>
      <c r="G76" s="2">
        <v>8</v>
      </c>
      <c r="H76" s="2">
        <v>10</v>
      </c>
      <c r="I76">
        <v>9</v>
      </c>
      <c r="J76" s="2">
        <v>9</v>
      </c>
    </row>
    <row r="77" spans="1:10" x14ac:dyDescent="0.35">
      <c r="A77" t="s">
        <v>38</v>
      </c>
      <c r="B77" s="1" t="s">
        <v>39</v>
      </c>
      <c r="C77" t="s">
        <v>7</v>
      </c>
      <c r="D77" t="s">
        <v>8</v>
      </c>
      <c r="E77" t="s">
        <v>20</v>
      </c>
      <c r="F77" s="2">
        <v>7</v>
      </c>
      <c r="G77" s="2">
        <v>7</v>
      </c>
      <c r="H77" s="2"/>
      <c r="J77" s="2">
        <v>6</v>
      </c>
    </row>
    <row r="78" spans="1:10" x14ac:dyDescent="0.35">
      <c r="A78" t="s">
        <v>40</v>
      </c>
      <c r="B78" s="1" t="s">
        <v>41</v>
      </c>
      <c r="C78" t="s">
        <v>7</v>
      </c>
      <c r="D78" t="s">
        <v>14</v>
      </c>
      <c r="E78" t="s">
        <v>20</v>
      </c>
      <c r="F78">
        <v>2</v>
      </c>
      <c r="G78" s="2">
        <v>2</v>
      </c>
      <c r="H78" s="2">
        <v>9</v>
      </c>
      <c r="I78">
        <v>10</v>
      </c>
    </row>
    <row r="79" spans="1:10" x14ac:dyDescent="0.35">
      <c r="A79" t="s">
        <v>87</v>
      </c>
      <c r="B79" s="1" t="s">
        <v>88</v>
      </c>
      <c r="C79" t="s">
        <v>7</v>
      </c>
      <c r="D79" t="s">
        <v>14</v>
      </c>
      <c r="E79" t="s">
        <v>20</v>
      </c>
      <c r="F79">
        <v>1</v>
      </c>
    </row>
    <row r="80" spans="1:10" x14ac:dyDescent="0.35">
      <c r="F80" s="2"/>
    </row>
    <row r="81" spans="1:10" x14ac:dyDescent="0.35">
      <c r="A81" s="4" t="s">
        <v>59</v>
      </c>
      <c r="B81" s="5"/>
      <c r="C81" s="4"/>
      <c r="D81" s="4"/>
      <c r="E81" s="4"/>
      <c r="F81" s="4">
        <v>7</v>
      </c>
      <c r="G81" s="6">
        <v>0</v>
      </c>
      <c r="H81" s="4">
        <v>0</v>
      </c>
      <c r="I81" s="4">
        <v>0</v>
      </c>
      <c r="J81" s="4"/>
    </row>
    <row r="82" spans="1:10" x14ac:dyDescent="0.35">
      <c r="A82" t="s">
        <v>57</v>
      </c>
      <c r="B82" s="1" t="s">
        <v>58</v>
      </c>
      <c r="C82" t="s">
        <v>7</v>
      </c>
      <c r="D82" t="s">
        <v>8</v>
      </c>
      <c r="E82" t="s">
        <v>59</v>
      </c>
      <c r="F82" s="2">
        <v>4</v>
      </c>
    </row>
    <row r="83" spans="1:10" x14ac:dyDescent="0.35">
      <c r="A83" t="s">
        <v>62</v>
      </c>
      <c r="B83" s="1" t="s">
        <v>63</v>
      </c>
      <c r="C83" t="s">
        <v>7</v>
      </c>
      <c r="D83" t="s">
        <v>8</v>
      </c>
      <c r="E83" t="s">
        <v>59</v>
      </c>
      <c r="F83" s="2">
        <v>2</v>
      </c>
    </row>
    <row r="84" spans="1:10" x14ac:dyDescent="0.35">
      <c r="A84" t="s">
        <v>72</v>
      </c>
      <c r="B84" s="1" t="s">
        <v>73</v>
      </c>
      <c r="C84" t="s">
        <v>7</v>
      </c>
      <c r="D84" t="s">
        <v>8</v>
      </c>
      <c r="E84" t="s">
        <v>59</v>
      </c>
      <c r="F84" s="2">
        <v>1</v>
      </c>
    </row>
    <row r="85" spans="1:10" x14ac:dyDescent="0.35">
      <c r="A85" t="s">
        <v>114</v>
      </c>
      <c r="B85" s="1" t="s">
        <v>115</v>
      </c>
      <c r="C85" t="s">
        <v>35</v>
      </c>
      <c r="D85" t="s">
        <v>14</v>
      </c>
      <c r="E85" t="s">
        <v>59</v>
      </c>
      <c r="F85">
        <v>1</v>
      </c>
    </row>
    <row r="86" spans="1:10" x14ac:dyDescent="0.35">
      <c r="F86" s="2"/>
    </row>
    <row r="87" spans="1:10" x14ac:dyDescent="0.35">
      <c r="A87" s="4" t="s">
        <v>30</v>
      </c>
      <c r="B87" s="7"/>
      <c r="C87" s="6"/>
      <c r="D87" s="6"/>
      <c r="E87" s="6"/>
      <c r="F87" s="4">
        <v>12</v>
      </c>
      <c r="G87" s="6">
        <v>0</v>
      </c>
      <c r="H87" s="6">
        <v>0</v>
      </c>
      <c r="I87" s="6">
        <v>0</v>
      </c>
      <c r="J87" s="6"/>
    </row>
    <row r="88" spans="1:10" x14ac:dyDescent="0.35">
      <c r="A88" t="s">
        <v>60</v>
      </c>
      <c r="B88" s="1" t="s">
        <v>61</v>
      </c>
      <c r="C88" t="s">
        <v>7</v>
      </c>
      <c r="D88" t="s">
        <v>8</v>
      </c>
      <c r="E88" t="s">
        <v>30</v>
      </c>
      <c r="F88" s="2">
        <v>3</v>
      </c>
    </row>
    <row r="89" spans="1:10" x14ac:dyDescent="0.35">
      <c r="A89" t="s">
        <v>116</v>
      </c>
      <c r="B89" s="1" t="s">
        <v>117</v>
      </c>
      <c r="C89" t="s">
        <v>35</v>
      </c>
      <c r="D89" t="s">
        <v>8</v>
      </c>
      <c r="E89" t="s">
        <v>30</v>
      </c>
      <c r="F89" s="2">
        <v>4</v>
      </c>
    </row>
    <row r="90" spans="1:10" x14ac:dyDescent="0.35">
      <c r="A90" t="s">
        <v>136</v>
      </c>
      <c r="B90" s="1" t="s">
        <v>137</v>
      </c>
      <c r="C90" t="s">
        <v>7</v>
      </c>
      <c r="D90" t="s">
        <v>8</v>
      </c>
      <c r="E90" t="s">
        <v>30</v>
      </c>
      <c r="F90">
        <v>1</v>
      </c>
    </row>
    <row r="91" spans="1:10" x14ac:dyDescent="0.35">
      <c r="A91" t="s">
        <v>28</v>
      </c>
      <c r="B91" s="1" t="s">
        <v>29</v>
      </c>
      <c r="C91" t="s">
        <v>7</v>
      </c>
      <c r="D91" t="s">
        <v>14</v>
      </c>
      <c r="E91" t="s">
        <v>30</v>
      </c>
      <c r="F91" s="2">
        <v>5</v>
      </c>
    </row>
    <row r="92" spans="1:10" x14ac:dyDescent="0.35">
      <c r="A92" t="s">
        <v>134</v>
      </c>
      <c r="B92" s="1" t="s">
        <v>135</v>
      </c>
      <c r="C92" t="s">
        <v>7</v>
      </c>
      <c r="D92" t="s">
        <v>8</v>
      </c>
      <c r="E92" t="s">
        <v>30</v>
      </c>
      <c r="F92">
        <v>1</v>
      </c>
    </row>
    <row r="93" spans="1:10" x14ac:dyDescent="0.35">
      <c r="F93" s="2"/>
    </row>
    <row r="94" spans="1:10" x14ac:dyDescent="0.35">
      <c r="A94" s="4" t="s">
        <v>100</v>
      </c>
      <c r="B94" s="5"/>
      <c r="C94" s="4"/>
      <c r="D94" s="4"/>
      <c r="E94" s="4"/>
      <c r="F94" s="4">
        <v>8</v>
      </c>
      <c r="G94" s="4">
        <v>9</v>
      </c>
      <c r="H94" s="4">
        <v>11</v>
      </c>
      <c r="I94" s="26">
        <v>8</v>
      </c>
      <c r="J94" s="4"/>
    </row>
    <row r="95" spans="1:10" x14ac:dyDescent="0.35">
      <c r="A95" t="s">
        <v>98</v>
      </c>
      <c r="B95" s="1" t="s">
        <v>99</v>
      </c>
      <c r="C95" t="s">
        <v>35</v>
      </c>
      <c r="D95" t="s">
        <v>8</v>
      </c>
      <c r="E95" t="s">
        <v>100</v>
      </c>
      <c r="F95" s="2">
        <v>6</v>
      </c>
      <c r="G95" s="2">
        <v>5</v>
      </c>
      <c r="H95" s="2">
        <v>6</v>
      </c>
    </row>
    <row r="96" spans="1:10" x14ac:dyDescent="0.35">
      <c r="A96" t="s">
        <v>128</v>
      </c>
      <c r="B96" s="1" t="s">
        <v>129</v>
      </c>
      <c r="C96" t="s">
        <v>35</v>
      </c>
      <c r="D96" t="s">
        <v>14</v>
      </c>
      <c r="E96" t="s">
        <v>100</v>
      </c>
      <c r="F96" s="2">
        <v>1</v>
      </c>
      <c r="G96" s="2">
        <v>2</v>
      </c>
      <c r="H96" s="2"/>
    </row>
    <row r="97" spans="1:10" x14ac:dyDescent="0.35">
      <c r="A97" t="s">
        <v>130</v>
      </c>
      <c r="B97" s="1" t="s">
        <v>131</v>
      </c>
      <c r="C97" t="s">
        <v>35</v>
      </c>
      <c r="D97" t="s">
        <v>8</v>
      </c>
      <c r="E97" t="s">
        <v>100</v>
      </c>
      <c r="F97" s="2">
        <v>1</v>
      </c>
      <c r="G97" s="2">
        <v>2</v>
      </c>
      <c r="H97" s="2">
        <v>4</v>
      </c>
      <c r="I97" s="2">
        <v>6</v>
      </c>
      <c r="J97">
        <v>1</v>
      </c>
    </row>
    <row r="98" spans="1:10" x14ac:dyDescent="0.35">
      <c r="A98" t="s">
        <v>215</v>
      </c>
      <c r="C98" t="s">
        <v>7</v>
      </c>
      <c r="D98" t="s">
        <v>14</v>
      </c>
      <c r="E98" t="s">
        <v>100</v>
      </c>
      <c r="H98" s="2">
        <v>1</v>
      </c>
      <c r="I98" s="2">
        <v>1</v>
      </c>
    </row>
    <row r="99" spans="1:10" x14ac:dyDescent="0.35">
      <c r="A99" t="s">
        <v>192</v>
      </c>
      <c r="B99" s="1" t="s">
        <v>193</v>
      </c>
      <c r="C99" t="s">
        <v>35</v>
      </c>
      <c r="D99" t="s">
        <v>14</v>
      </c>
      <c r="E99" t="s">
        <v>100</v>
      </c>
      <c r="G99">
        <v>1</v>
      </c>
      <c r="H99">
        <v>1</v>
      </c>
      <c r="I99" s="2">
        <v>1</v>
      </c>
      <c r="J99">
        <v>1</v>
      </c>
    </row>
    <row r="100" spans="1:10" x14ac:dyDescent="0.35">
      <c r="F100" s="2"/>
    </row>
    <row r="101" spans="1:10" x14ac:dyDescent="0.35">
      <c r="A101" s="4" t="s">
        <v>122</v>
      </c>
      <c r="B101" s="5"/>
      <c r="C101" s="4"/>
      <c r="D101" s="4"/>
      <c r="E101" s="4"/>
      <c r="F101" s="4">
        <v>0</v>
      </c>
      <c r="G101" s="4">
        <v>3</v>
      </c>
      <c r="H101" s="4">
        <v>0</v>
      </c>
      <c r="I101" s="4">
        <v>0</v>
      </c>
      <c r="J101" s="4"/>
    </row>
    <row r="102" spans="1:10" x14ac:dyDescent="0.35">
      <c r="A102" t="s">
        <v>120</v>
      </c>
      <c r="B102" s="1" t="s">
        <v>121</v>
      </c>
      <c r="C102" t="s">
        <v>35</v>
      </c>
      <c r="D102" t="s">
        <v>14</v>
      </c>
      <c r="E102" t="s">
        <v>122</v>
      </c>
      <c r="F102">
        <v>1</v>
      </c>
      <c r="G102" s="2">
        <v>1</v>
      </c>
      <c r="H102">
        <v>1</v>
      </c>
      <c r="I102" s="27">
        <v>1</v>
      </c>
      <c r="J102">
        <v>1</v>
      </c>
    </row>
    <row r="103" spans="1:10" x14ac:dyDescent="0.35">
      <c r="A103" t="s">
        <v>126</v>
      </c>
      <c r="B103" s="1" t="s">
        <v>127</v>
      </c>
      <c r="C103" t="s">
        <v>35</v>
      </c>
      <c r="D103" t="s">
        <v>14</v>
      </c>
      <c r="E103" t="s">
        <v>122</v>
      </c>
      <c r="F103">
        <v>1</v>
      </c>
      <c r="G103" s="2">
        <v>1</v>
      </c>
      <c r="H103">
        <v>1</v>
      </c>
      <c r="I103" s="27">
        <v>1</v>
      </c>
      <c r="J103">
        <v>1</v>
      </c>
    </row>
    <row r="104" spans="1:10" x14ac:dyDescent="0.35">
      <c r="A104" t="s">
        <v>166</v>
      </c>
      <c r="C104" t="s">
        <v>35</v>
      </c>
      <c r="D104" t="s">
        <v>14</v>
      </c>
      <c r="E104" t="s">
        <v>122</v>
      </c>
      <c r="G104" s="2"/>
    </row>
    <row r="105" spans="1:10" x14ac:dyDescent="0.35">
      <c r="A105" t="s">
        <v>195</v>
      </c>
      <c r="B105" s="1" t="s">
        <v>196</v>
      </c>
      <c r="C105" t="s">
        <v>35</v>
      </c>
      <c r="D105" t="s">
        <v>14</v>
      </c>
      <c r="E105" t="s">
        <v>122</v>
      </c>
      <c r="G105" s="2">
        <v>1</v>
      </c>
    </row>
    <row r="106" spans="1:10" x14ac:dyDescent="0.35">
      <c r="G106" s="2"/>
    </row>
    <row r="107" spans="1:10" x14ac:dyDescent="0.35">
      <c r="A107" s="4" t="s">
        <v>168</v>
      </c>
      <c r="B107" s="7"/>
      <c r="C107" s="6"/>
      <c r="D107" s="6"/>
      <c r="E107" s="6"/>
      <c r="F107" s="4">
        <v>0</v>
      </c>
      <c r="G107" s="4">
        <v>20</v>
      </c>
      <c r="H107" s="4">
        <v>20</v>
      </c>
      <c r="I107" s="4">
        <v>20</v>
      </c>
      <c r="J107" s="4">
        <v>10</v>
      </c>
    </row>
    <row r="108" spans="1:10" x14ac:dyDescent="0.35">
      <c r="A108" t="s">
        <v>83</v>
      </c>
      <c r="B108" s="1" t="s">
        <v>84</v>
      </c>
      <c r="C108" t="s">
        <v>7</v>
      </c>
      <c r="D108" t="s">
        <v>8</v>
      </c>
      <c r="E108" t="s">
        <v>168</v>
      </c>
      <c r="F108">
        <v>1</v>
      </c>
      <c r="G108">
        <v>5</v>
      </c>
      <c r="H108">
        <v>4</v>
      </c>
      <c r="I108" s="2">
        <v>6</v>
      </c>
      <c r="J108" s="2">
        <v>2</v>
      </c>
    </row>
    <row r="109" spans="1:10" x14ac:dyDescent="0.35">
      <c r="A109" t="s">
        <v>167</v>
      </c>
      <c r="B109" s="1" t="s">
        <v>183</v>
      </c>
      <c r="C109" t="s">
        <v>35</v>
      </c>
      <c r="D109" t="s">
        <v>14</v>
      </c>
      <c r="E109" t="s">
        <v>168</v>
      </c>
      <c r="G109" s="2">
        <v>7</v>
      </c>
      <c r="H109" s="2">
        <v>7</v>
      </c>
      <c r="I109" s="2">
        <v>7</v>
      </c>
      <c r="J109" s="2">
        <v>3</v>
      </c>
    </row>
    <row r="110" spans="1:10" x14ac:dyDescent="0.35">
      <c r="A110" t="s">
        <v>169</v>
      </c>
      <c r="C110" t="s">
        <v>7</v>
      </c>
      <c r="D110" t="s">
        <v>8</v>
      </c>
      <c r="E110" t="s">
        <v>168</v>
      </c>
      <c r="G110" s="2"/>
      <c r="H110" s="2">
        <v>6</v>
      </c>
      <c r="J110">
        <v>1</v>
      </c>
    </row>
    <row r="111" spans="1:10" x14ac:dyDescent="0.35">
      <c r="A111" t="s">
        <v>170</v>
      </c>
      <c r="B111" s="1" t="s">
        <v>184</v>
      </c>
      <c r="C111" t="s">
        <v>35</v>
      </c>
      <c r="D111" t="s">
        <v>8</v>
      </c>
      <c r="E111" t="s">
        <v>168</v>
      </c>
      <c r="G111" s="2">
        <v>7</v>
      </c>
      <c r="H111" s="2"/>
      <c r="I111">
        <v>1</v>
      </c>
      <c r="J111">
        <v>1</v>
      </c>
    </row>
    <row r="112" spans="1:10" x14ac:dyDescent="0.35">
      <c r="A112" t="s">
        <v>171</v>
      </c>
      <c r="B112" s="1" t="s">
        <v>185</v>
      </c>
      <c r="C112" t="s">
        <v>35</v>
      </c>
      <c r="D112" t="s">
        <v>8</v>
      </c>
      <c r="E112" t="s">
        <v>168</v>
      </c>
      <c r="G112" s="2">
        <v>6</v>
      </c>
      <c r="H112" s="2">
        <v>7</v>
      </c>
      <c r="I112" s="2">
        <v>7</v>
      </c>
      <c r="J112" s="2">
        <v>5</v>
      </c>
    </row>
    <row r="114" spans="1:10" x14ac:dyDescent="0.35">
      <c r="A114" s="4" t="s">
        <v>54</v>
      </c>
      <c r="B114" s="5"/>
      <c r="C114" s="4"/>
      <c r="D114" s="4"/>
      <c r="E114" s="4"/>
      <c r="F114" s="4">
        <v>27</v>
      </c>
      <c r="G114" s="4">
        <v>27</v>
      </c>
      <c r="H114" s="4">
        <v>27</v>
      </c>
      <c r="I114" s="4">
        <v>27</v>
      </c>
      <c r="J114" s="4">
        <v>24</v>
      </c>
    </row>
    <row r="115" spans="1:10" x14ac:dyDescent="0.35">
      <c r="A115" t="s">
        <v>52</v>
      </c>
      <c r="B115" s="1" t="s">
        <v>53</v>
      </c>
      <c r="C115" t="s">
        <v>35</v>
      </c>
      <c r="D115" t="s">
        <v>8</v>
      </c>
      <c r="E115" t="s">
        <v>54</v>
      </c>
      <c r="F115" s="2">
        <v>10</v>
      </c>
      <c r="G115" s="2">
        <v>10</v>
      </c>
      <c r="H115" s="2">
        <v>10</v>
      </c>
      <c r="I115" s="2">
        <v>10</v>
      </c>
      <c r="J115" s="2">
        <v>9</v>
      </c>
    </row>
    <row r="116" spans="1:10" x14ac:dyDescent="0.35">
      <c r="A116" t="s">
        <v>55</v>
      </c>
      <c r="B116" s="1" t="s">
        <v>56</v>
      </c>
      <c r="C116" t="s">
        <v>35</v>
      </c>
      <c r="D116" t="s">
        <v>8</v>
      </c>
      <c r="E116" t="s">
        <v>54</v>
      </c>
      <c r="F116" s="2">
        <v>9</v>
      </c>
      <c r="G116" s="2">
        <v>9</v>
      </c>
      <c r="H116" s="2">
        <v>9</v>
      </c>
      <c r="I116" s="2">
        <v>9</v>
      </c>
      <c r="J116" s="2">
        <v>8</v>
      </c>
    </row>
    <row r="117" spans="1:10" x14ac:dyDescent="0.35">
      <c r="A117" t="s">
        <v>64</v>
      </c>
      <c r="B117" s="1" t="s">
        <v>65</v>
      </c>
      <c r="C117" t="s">
        <v>35</v>
      </c>
      <c r="D117" t="s">
        <v>8</v>
      </c>
      <c r="E117" t="s">
        <v>54</v>
      </c>
      <c r="F117" s="2">
        <v>8</v>
      </c>
      <c r="G117" s="2">
        <v>8</v>
      </c>
      <c r="H117" s="2">
        <v>8</v>
      </c>
      <c r="I117" s="2">
        <v>8</v>
      </c>
      <c r="J117" s="2">
        <v>7</v>
      </c>
    </row>
    <row r="118" spans="1:10" x14ac:dyDescent="0.35">
      <c r="A118" t="s">
        <v>81</v>
      </c>
      <c r="B118" s="1" t="s">
        <v>82</v>
      </c>
      <c r="C118" t="s">
        <v>35</v>
      </c>
      <c r="D118" t="s">
        <v>14</v>
      </c>
      <c r="E118" t="s">
        <v>54</v>
      </c>
      <c r="F118">
        <v>7</v>
      </c>
      <c r="G118">
        <v>6</v>
      </c>
      <c r="H118" s="27">
        <v>5</v>
      </c>
      <c r="I118" s="27"/>
      <c r="J118" s="27">
        <v>4</v>
      </c>
    </row>
    <row r="119" spans="1:10" x14ac:dyDescent="0.35">
      <c r="A119" t="s">
        <v>209</v>
      </c>
      <c r="B119" s="1" t="s">
        <v>278</v>
      </c>
      <c r="C119" t="s">
        <v>35</v>
      </c>
      <c r="D119" t="s">
        <v>14</v>
      </c>
      <c r="E119" t="s">
        <v>54</v>
      </c>
      <c r="H119" s="27">
        <v>6</v>
      </c>
      <c r="I119" s="27">
        <v>8</v>
      </c>
      <c r="J119" s="27">
        <v>7</v>
      </c>
    </row>
    <row r="120" spans="1:10" x14ac:dyDescent="0.35">
      <c r="F120" s="2"/>
    </row>
    <row r="121" spans="1:10" x14ac:dyDescent="0.35">
      <c r="A121" s="4" t="s">
        <v>15</v>
      </c>
      <c r="B121" s="5"/>
      <c r="C121" s="4"/>
      <c r="D121" s="4"/>
      <c r="E121" s="4"/>
      <c r="F121" s="4">
        <v>23</v>
      </c>
      <c r="G121" s="4">
        <v>15</v>
      </c>
      <c r="H121" s="4">
        <v>0</v>
      </c>
      <c r="I121" s="4">
        <v>0</v>
      </c>
      <c r="J121" s="4">
        <v>0</v>
      </c>
    </row>
    <row r="122" spans="1:10" x14ac:dyDescent="0.35">
      <c r="A122" t="s">
        <v>12</v>
      </c>
      <c r="B122" s="1" t="s">
        <v>13</v>
      </c>
      <c r="C122" t="s">
        <v>7</v>
      </c>
      <c r="D122" t="s">
        <v>14</v>
      </c>
      <c r="E122" t="s">
        <v>15</v>
      </c>
      <c r="F122" s="2">
        <v>10</v>
      </c>
      <c r="G122" s="2">
        <v>7</v>
      </c>
      <c r="H122">
        <v>7</v>
      </c>
      <c r="I122">
        <v>8</v>
      </c>
      <c r="J122">
        <v>8</v>
      </c>
    </row>
    <row r="123" spans="1:10" x14ac:dyDescent="0.35">
      <c r="A123" t="s">
        <v>21</v>
      </c>
      <c r="B123" s="1" t="s">
        <v>22</v>
      </c>
      <c r="C123" t="s">
        <v>7</v>
      </c>
      <c r="D123" t="s">
        <v>14</v>
      </c>
      <c r="E123" t="s">
        <v>15</v>
      </c>
      <c r="F123" s="2">
        <v>8</v>
      </c>
      <c r="G123" s="2">
        <v>3</v>
      </c>
    </row>
    <row r="124" spans="1:10" x14ac:dyDescent="0.35">
      <c r="A124" t="s">
        <v>48</v>
      </c>
      <c r="B124" s="1" t="s">
        <v>49</v>
      </c>
      <c r="C124" t="s">
        <v>7</v>
      </c>
      <c r="D124" t="s">
        <v>14</v>
      </c>
      <c r="E124" t="s">
        <v>15</v>
      </c>
      <c r="F124">
        <v>1</v>
      </c>
      <c r="G124" s="2"/>
      <c r="H124">
        <v>4</v>
      </c>
      <c r="J124">
        <v>2</v>
      </c>
    </row>
    <row r="125" spans="1:10" x14ac:dyDescent="0.35">
      <c r="A125" t="s">
        <v>103</v>
      </c>
      <c r="B125" s="1" t="s">
        <v>104</v>
      </c>
      <c r="C125" t="s">
        <v>35</v>
      </c>
      <c r="D125" t="s">
        <v>14</v>
      </c>
      <c r="E125" t="s">
        <v>15</v>
      </c>
      <c r="F125">
        <v>1</v>
      </c>
      <c r="G125" s="2">
        <v>5</v>
      </c>
      <c r="I125">
        <v>6</v>
      </c>
    </row>
    <row r="126" spans="1:10" x14ac:dyDescent="0.35">
      <c r="A126" t="s">
        <v>112</v>
      </c>
      <c r="B126" s="1" t="s">
        <v>113</v>
      </c>
      <c r="C126" t="s">
        <v>35</v>
      </c>
      <c r="D126" t="s">
        <v>8</v>
      </c>
      <c r="E126" t="s">
        <v>15</v>
      </c>
      <c r="F126" s="2">
        <v>5</v>
      </c>
    </row>
    <row r="127" spans="1:10" x14ac:dyDescent="0.35">
      <c r="F127" s="2"/>
    </row>
  </sheetData>
  <sortState xmlns:xlrd2="http://schemas.microsoft.com/office/spreadsheetml/2017/richdata2" ref="A2:P16">
    <sortCondition descending="1" ref="K2:K1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9</vt:i4>
      </vt:variant>
      <vt:variant>
        <vt:lpstr>Nefnd svið</vt:lpstr>
      </vt:variant>
      <vt:variant>
        <vt:i4>2</vt:i4>
      </vt:variant>
    </vt:vector>
  </HeadingPairs>
  <TitlesOfParts>
    <vt:vector size="11" baseType="lpstr">
      <vt:lpstr>Heildarlisti</vt:lpstr>
      <vt:lpstr>Október</vt:lpstr>
      <vt:lpstr>Nóvember</vt:lpstr>
      <vt:lpstr>Janúar</vt:lpstr>
      <vt:lpstr>Febrúar</vt:lpstr>
      <vt:lpstr>Mars</vt:lpstr>
      <vt:lpstr>Stigakeppni</vt:lpstr>
      <vt:lpstr>Aldursflokkar</vt:lpstr>
      <vt:lpstr>Liðakeppni</vt:lpstr>
      <vt:lpstr>Tbl_feb</vt:lpstr>
      <vt:lpstr>Tbl_jan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Rannveig Oddsdóttir</dc:creator>
  <cp:keywords/>
  <dc:description/>
  <cp:lastModifiedBy>Rannveig Oddsdóttir</cp:lastModifiedBy>
  <cp:revision/>
  <dcterms:created xsi:type="dcterms:W3CDTF">2018-10-31T20:40:19Z</dcterms:created>
  <dcterms:modified xsi:type="dcterms:W3CDTF">2019-03-31T22:03:14Z</dcterms:modified>
  <cp:category/>
  <cp:contentStatus/>
</cp:coreProperties>
</file>